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уточ. декаб." sheetId="1" r:id="rId1"/>
  </sheets>
  <definedNames>
    <definedName name="_xlnm.Print_Area" localSheetId="0">'уточ. декаб.'!$A$1:$O$273</definedName>
  </definedNames>
  <calcPr calcId="145621"/>
</workbook>
</file>

<file path=xl/calcChain.xml><?xml version="1.0" encoding="utf-8"?>
<calcChain xmlns="http://schemas.openxmlformats.org/spreadsheetml/2006/main">
  <c r="C5" i="1" l="1"/>
  <c r="D5" i="1"/>
  <c r="E5" i="1"/>
  <c r="F5" i="1" s="1"/>
  <c r="H5" i="1"/>
  <c r="I5" i="1"/>
  <c r="J5" i="1"/>
  <c r="K5" i="1" s="1"/>
  <c r="L5" i="1"/>
  <c r="M5" i="1"/>
  <c r="N5" i="1"/>
  <c r="C6" i="1"/>
  <c r="D6" i="1"/>
  <c r="E6" i="1"/>
  <c r="F6" i="1" s="1"/>
  <c r="H6" i="1"/>
  <c r="I6" i="1"/>
  <c r="J6" i="1"/>
  <c r="L6" i="1"/>
  <c r="M6" i="1"/>
  <c r="N6" i="1"/>
  <c r="O6" i="1" s="1"/>
  <c r="F7" i="1"/>
  <c r="K7" i="1"/>
  <c r="O7" i="1"/>
  <c r="F8" i="1"/>
  <c r="K8" i="1"/>
  <c r="O8" i="1"/>
  <c r="F9" i="1"/>
  <c r="K9" i="1"/>
  <c r="O9" i="1"/>
  <c r="F10" i="1"/>
  <c r="K10" i="1"/>
  <c r="O10" i="1"/>
  <c r="F11" i="1"/>
  <c r="K11" i="1"/>
  <c r="O11" i="1"/>
  <c r="F12" i="1"/>
  <c r="K12" i="1"/>
  <c r="O12" i="1"/>
  <c r="F13" i="1"/>
  <c r="K13" i="1"/>
  <c r="O13" i="1"/>
  <c r="F14" i="1"/>
  <c r="K14" i="1"/>
  <c r="O14" i="1"/>
  <c r="C15" i="1"/>
  <c r="D15" i="1"/>
  <c r="E15" i="1"/>
  <c r="H15" i="1"/>
  <c r="I15" i="1"/>
  <c r="J15" i="1"/>
  <c r="K15" i="1" s="1"/>
  <c r="L15" i="1"/>
  <c r="M15" i="1"/>
  <c r="N15" i="1"/>
  <c r="F16" i="1"/>
  <c r="K16" i="1"/>
  <c r="O16" i="1"/>
  <c r="F17" i="1"/>
  <c r="K17" i="1"/>
  <c r="O17" i="1"/>
  <c r="F18" i="1"/>
  <c r="K18" i="1"/>
  <c r="O18" i="1"/>
  <c r="F19" i="1"/>
  <c r="K19" i="1"/>
  <c r="O19" i="1"/>
  <c r="C21" i="1"/>
  <c r="C20" i="1" s="1"/>
  <c r="D21" i="1"/>
  <c r="D20" i="1" s="1"/>
  <c r="E21" i="1"/>
  <c r="E20" i="1" s="1"/>
  <c r="F20" i="1" s="1"/>
  <c r="H21" i="1"/>
  <c r="H20" i="1" s="1"/>
  <c r="I21" i="1"/>
  <c r="I20" i="1" s="1"/>
  <c r="J21" i="1"/>
  <c r="J20" i="1" s="1"/>
  <c r="L21" i="1"/>
  <c r="L20" i="1" s="1"/>
  <c r="M21" i="1"/>
  <c r="M20" i="1" s="1"/>
  <c r="N21" i="1"/>
  <c r="N20" i="1" s="1"/>
  <c r="F22" i="1"/>
  <c r="K22" i="1"/>
  <c r="O22" i="1"/>
  <c r="F23" i="1"/>
  <c r="K23" i="1"/>
  <c r="O23" i="1"/>
  <c r="F24" i="1"/>
  <c r="K24" i="1"/>
  <c r="O24" i="1"/>
  <c r="F25" i="1"/>
  <c r="K25" i="1"/>
  <c r="O25" i="1"/>
  <c r="F26" i="1"/>
  <c r="K26" i="1"/>
  <c r="O26" i="1"/>
  <c r="F27" i="1"/>
  <c r="K27" i="1"/>
  <c r="O27" i="1"/>
  <c r="J28" i="1"/>
  <c r="F29" i="1"/>
  <c r="K29" i="1"/>
  <c r="O29" i="1"/>
  <c r="C30" i="1"/>
  <c r="C28" i="1" s="1"/>
  <c r="D30" i="1"/>
  <c r="E30" i="1"/>
  <c r="E28" i="1" s="1"/>
  <c r="H30" i="1"/>
  <c r="H28" i="1" s="1"/>
  <c r="I30" i="1"/>
  <c r="J30" i="1"/>
  <c r="L30" i="1"/>
  <c r="L28" i="1" s="1"/>
  <c r="M30" i="1"/>
  <c r="O30" i="1" s="1"/>
  <c r="N30" i="1"/>
  <c r="N28" i="1" s="1"/>
  <c r="F31" i="1"/>
  <c r="K31" i="1"/>
  <c r="O31" i="1"/>
  <c r="F32" i="1"/>
  <c r="K32" i="1"/>
  <c r="O32" i="1"/>
  <c r="C33" i="1"/>
  <c r="D33" i="1"/>
  <c r="E33" i="1"/>
  <c r="F33" i="1" s="1"/>
  <c r="H33" i="1"/>
  <c r="I33" i="1"/>
  <c r="J33" i="1"/>
  <c r="L33" i="1"/>
  <c r="M33" i="1"/>
  <c r="N33" i="1"/>
  <c r="O33" i="1" s="1"/>
  <c r="F34" i="1"/>
  <c r="K34" i="1"/>
  <c r="O34" i="1"/>
  <c r="F35" i="1"/>
  <c r="K35" i="1"/>
  <c r="O35" i="1"/>
  <c r="C37" i="1"/>
  <c r="D37" i="1"/>
  <c r="F37" i="1" s="1"/>
  <c r="E37" i="1"/>
  <c r="H37" i="1"/>
  <c r="I37" i="1"/>
  <c r="J37" i="1"/>
  <c r="L37" i="1"/>
  <c r="M37" i="1"/>
  <c r="N37" i="1"/>
  <c r="F38" i="1"/>
  <c r="K38" i="1"/>
  <c r="O38" i="1"/>
  <c r="F39" i="1"/>
  <c r="K39" i="1"/>
  <c r="O39" i="1"/>
  <c r="F40" i="1"/>
  <c r="K40" i="1"/>
  <c r="O40" i="1"/>
  <c r="F41" i="1"/>
  <c r="K41" i="1"/>
  <c r="O41" i="1"/>
  <c r="F42" i="1"/>
  <c r="K42" i="1"/>
  <c r="O42" i="1"/>
  <c r="F43" i="1"/>
  <c r="K43" i="1"/>
  <c r="O43" i="1"/>
  <c r="F44" i="1"/>
  <c r="K44" i="1"/>
  <c r="O44" i="1"/>
  <c r="F45" i="1"/>
  <c r="K45" i="1"/>
  <c r="O45" i="1"/>
  <c r="F46" i="1"/>
  <c r="K46" i="1"/>
  <c r="O46" i="1"/>
  <c r="F47" i="1"/>
  <c r="K47" i="1"/>
  <c r="O47" i="1"/>
  <c r="C48" i="1"/>
  <c r="D48" i="1"/>
  <c r="E48" i="1"/>
  <c r="F48" i="1" s="1"/>
  <c r="H48" i="1"/>
  <c r="I48" i="1"/>
  <c r="J48" i="1"/>
  <c r="K48" i="1" s="1"/>
  <c r="L48" i="1"/>
  <c r="M48" i="1"/>
  <c r="N48" i="1"/>
  <c r="O48" i="1" s="1"/>
  <c r="F49" i="1"/>
  <c r="K49" i="1"/>
  <c r="O49" i="1"/>
  <c r="F50" i="1"/>
  <c r="K50" i="1"/>
  <c r="O50" i="1"/>
  <c r="F51" i="1"/>
  <c r="K51" i="1"/>
  <c r="O51" i="1"/>
  <c r="F52" i="1"/>
  <c r="K52" i="1"/>
  <c r="O52" i="1"/>
  <c r="C54" i="1"/>
  <c r="D54" i="1"/>
  <c r="E54" i="1"/>
  <c r="H54" i="1"/>
  <c r="I54" i="1"/>
  <c r="J54" i="1"/>
  <c r="L54" i="1"/>
  <c r="M54" i="1"/>
  <c r="N54" i="1"/>
  <c r="F55" i="1"/>
  <c r="K55" i="1"/>
  <c r="O55" i="1"/>
  <c r="F56" i="1"/>
  <c r="K56" i="1"/>
  <c r="O56" i="1"/>
  <c r="C58" i="1"/>
  <c r="D58" i="1"/>
  <c r="E58" i="1"/>
  <c r="E57" i="1" s="1"/>
  <c r="H58" i="1"/>
  <c r="I58" i="1"/>
  <c r="J58" i="1"/>
  <c r="L58" i="1"/>
  <c r="L57" i="1" s="1"/>
  <c r="M58" i="1"/>
  <c r="N58" i="1"/>
  <c r="F59" i="1"/>
  <c r="K59" i="1"/>
  <c r="O59" i="1"/>
  <c r="F60" i="1"/>
  <c r="K60" i="1"/>
  <c r="O60" i="1"/>
  <c r="F61" i="1"/>
  <c r="K61" i="1"/>
  <c r="O61" i="1"/>
  <c r="F62" i="1"/>
  <c r="K62" i="1"/>
  <c r="O62" i="1"/>
  <c r="C63" i="1"/>
  <c r="D63" i="1"/>
  <c r="F63" i="1" s="1"/>
  <c r="E63" i="1"/>
  <c r="H63" i="1"/>
  <c r="I63" i="1"/>
  <c r="J63" i="1"/>
  <c r="L63" i="1"/>
  <c r="M63" i="1"/>
  <c r="N63" i="1"/>
  <c r="F64" i="1"/>
  <c r="K64" i="1"/>
  <c r="O64" i="1"/>
  <c r="F65" i="1"/>
  <c r="K65" i="1"/>
  <c r="O65" i="1"/>
  <c r="F66" i="1"/>
  <c r="K66" i="1"/>
  <c r="O66" i="1"/>
  <c r="F67" i="1"/>
  <c r="F68" i="1"/>
  <c r="K68" i="1"/>
  <c r="O68" i="1"/>
  <c r="F69" i="1"/>
  <c r="C70" i="1"/>
  <c r="D70" i="1"/>
  <c r="E70" i="1"/>
  <c r="F70" i="1" s="1"/>
  <c r="H70" i="1"/>
  <c r="I70" i="1"/>
  <c r="J70" i="1"/>
  <c r="K70" i="1" s="1"/>
  <c r="L70" i="1"/>
  <c r="M70" i="1"/>
  <c r="N70" i="1"/>
  <c r="O70" i="1" s="1"/>
  <c r="F71" i="1"/>
  <c r="K71" i="1"/>
  <c r="O71" i="1"/>
  <c r="F72" i="1"/>
  <c r="K72" i="1"/>
  <c r="O72" i="1"/>
  <c r="F73" i="1"/>
  <c r="K73" i="1"/>
  <c r="O73" i="1"/>
  <c r="F74" i="1"/>
  <c r="F75" i="1"/>
  <c r="K75" i="1"/>
  <c r="O75" i="1"/>
  <c r="F76" i="1"/>
  <c r="K76" i="1"/>
  <c r="O76" i="1"/>
  <c r="F77" i="1"/>
  <c r="F78" i="1"/>
  <c r="K78" i="1"/>
  <c r="O78" i="1"/>
  <c r="F79" i="1"/>
  <c r="K79" i="1"/>
  <c r="O79" i="1"/>
  <c r="F80" i="1"/>
  <c r="K80" i="1"/>
  <c r="O80" i="1"/>
  <c r="F81" i="1"/>
  <c r="K81" i="1"/>
  <c r="O81" i="1"/>
  <c r="C82" i="1"/>
  <c r="D82" i="1"/>
  <c r="E82" i="1"/>
  <c r="F82" i="1" s="1"/>
  <c r="H82" i="1"/>
  <c r="I82" i="1"/>
  <c r="J82" i="1"/>
  <c r="L82" i="1"/>
  <c r="M82" i="1"/>
  <c r="N82" i="1"/>
  <c r="O82" i="1" s="1"/>
  <c r="F83" i="1"/>
  <c r="K83" i="1"/>
  <c r="O83" i="1"/>
  <c r="F84" i="1"/>
  <c r="K84" i="1"/>
  <c r="O84" i="1"/>
  <c r="F85" i="1"/>
  <c r="K85" i="1"/>
  <c r="O85" i="1"/>
  <c r="F86" i="1"/>
  <c r="K86" i="1"/>
  <c r="O86" i="1"/>
  <c r="F87" i="1"/>
  <c r="K87" i="1"/>
  <c r="O87" i="1"/>
  <c r="F88" i="1"/>
  <c r="K88" i="1"/>
  <c r="O88" i="1"/>
  <c r="F89" i="1"/>
  <c r="K89" i="1"/>
  <c r="O89" i="1"/>
  <c r="F90" i="1"/>
  <c r="K90" i="1"/>
  <c r="O90" i="1"/>
  <c r="F91" i="1"/>
  <c r="K91" i="1"/>
  <c r="O91" i="1"/>
  <c r="F92" i="1"/>
  <c r="K92" i="1"/>
  <c r="O92" i="1"/>
  <c r="F93" i="1"/>
  <c r="K93" i="1"/>
  <c r="O93" i="1"/>
  <c r="F94" i="1"/>
  <c r="K94" i="1"/>
  <c r="O94" i="1"/>
  <c r="F95" i="1"/>
  <c r="K95" i="1"/>
  <c r="O95" i="1"/>
  <c r="F96" i="1"/>
  <c r="K96" i="1"/>
  <c r="O96" i="1"/>
  <c r="F97" i="1"/>
  <c r="K97" i="1"/>
  <c r="O97" i="1"/>
  <c r="F98" i="1"/>
  <c r="K98" i="1"/>
  <c r="O98" i="1"/>
  <c r="F99" i="1"/>
  <c r="F100" i="1"/>
  <c r="K100" i="1"/>
  <c r="O100" i="1"/>
  <c r="F101" i="1"/>
  <c r="K101" i="1"/>
  <c r="O101" i="1"/>
  <c r="F102" i="1"/>
  <c r="K102" i="1"/>
  <c r="O102" i="1"/>
  <c r="F103" i="1"/>
  <c r="K103" i="1"/>
  <c r="O103" i="1"/>
  <c r="F104" i="1"/>
  <c r="K104" i="1"/>
  <c r="O104" i="1"/>
  <c r="F105" i="1"/>
  <c r="O105" i="1"/>
  <c r="F106" i="1"/>
  <c r="K106" i="1"/>
  <c r="O106" i="1"/>
  <c r="F107" i="1"/>
  <c r="O107" i="1"/>
  <c r="F108" i="1"/>
  <c r="F109" i="1"/>
  <c r="F110" i="1"/>
  <c r="O110" i="1"/>
  <c r="F111" i="1"/>
  <c r="K111" i="1"/>
  <c r="O111" i="1"/>
  <c r="F112" i="1"/>
  <c r="K112" i="1"/>
  <c r="O112" i="1"/>
  <c r="F113" i="1"/>
  <c r="O113" i="1"/>
  <c r="F114" i="1"/>
  <c r="O114" i="1"/>
  <c r="F115" i="1"/>
  <c r="F116" i="1"/>
  <c r="K116" i="1"/>
  <c r="O116" i="1"/>
  <c r="F117" i="1"/>
  <c r="O117" i="1"/>
  <c r="F118" i="1"/>
  <c r="K118" i="1"/>
  <c r="O118" i="1"/>
  <c r="F119" i="1"/>
  <c r="K119" i="1"/>
  <c r="O119" i="1"/>
  <c r="F120" i="1"/>
  <c r="K120" i="1"/>
  <c r="O120" i="1"/>
  <c r="F121" i="1"/>
  <c r="K121" i="1"/>
  <c r="O121" i="1"/>
  <c r="F122" i="1"/>
  <c r="K122" i="1"/>
  <c r="O122" i="1"/>
  <c r="F123" i="1"/>
  <c r="K123" i="1"/>
  <c r="O123" i="1"/>
  <c r="F124" i="1"/>
  <c r="O124" i="1"/>
  <c r="C125" i="1"/>
  <c r="D125" i="1"/>
  <c r="E125" i="1"/>
  <c r="H125" i="1"/>
  <c r="I125" i="1"/>
  <c r="J125" i="1"/>
  <c r="L125" i="1"/>
  <c r="M125" i="1"/>
  <c r="N125" i="1"/>
  <c r="F126" i="1"/>
  <c r="K126" i="1"/>
  <c r="O126" i="1"/>
  <c r="F127" i="1"/>
  <c r="K127" i="1"/>
  <c r="O127" i="1"/>
  <c r="F128" i="1"/>
  <c r="K128" i="1"/>
  <c r="O128" i="1"/>
  <c r="F129" i="1"/>
  <c r="K129" i="1"/>
  <c r="O129" i="1"/>
  <c r="F130" i="1"/>
  <c r="K130" i="1"/>
  <c r="O130" i="1"/>
  <c r="C134" i="1"/>
  <c r="D134" i="1"/>
  <c r="E134" i="1"/>
  <c r="F134" i="1" s="1"/>
  <c r="H134" i="1"/>
  <c r="I134" i="1"/>
  <c r="J134" i="1"/>
  <c r="K134" i="1" s="1"/>
  <c r="L134" i="1"/>
  <c r="M134" i="1"/>
  <c r="N134" i="1"/>
  <c r="O134" i="1" s="1"/>
  <c r="F135" i="1"/>
  <c r="K135" i="1"/>
  <c r="O135" i="1"/>
  <c r="F136" i="1"/>
  <c r="K136" i="1"/>
  <c r="O136" i="1"/>
  <c r="F137" i="1"/>
  <c r="K137" i="1"/>
  <c r="O137" i="1"/>
  <c r="C138" i="1"/>
  <c r="D138" i="1"/>
  <c r="E138" i="1"/>
  <c r="H138" i="1"/>
  <c r="I138" i="1"/>
  <c r="J138" i="1"/>
  <c r="K138" i="1" s="1"/>
  <c r="M138" i="1"/>
  <c r="N138" i="1"/>
  <c r="O138" i="1" s="1"/>
  <c r="F139" i="1"/>
  <c r="K139" i="1"/>
  <c r="O139" i="1"/>
  <c r="F140" i="1"/>
  <c r="K140" i="1"/>
  <c r="O140" i="1"/>
  <c r="F141" i="1"/>
  <c r="K141" i="1"/>
  <c r="O141" i="1"/>
  <c r="F142" i="1"/>
  <c r="K142" i="1"/>
  <c r="O142" i="1"/>
  <c r="F143" i="1"/>
  <c r="K143" i="1"/>
  <c r="O143" i="1"/>
  <c r="F144" i="1"/>
  <c r="K144" i="1"/>
  <c r="O144" i="1"/>
  <c r="F145" i="1"/>
  <c r="K145" i="1"/>
  <c r="O145" i="1"/>
  <c r="F146" i="1"/>
  <c r="K146" i="1"/>
  <c r="O146" i="1"/>
  <c r="F147" i="1"/>
  <c r="K147" i="1"/>
  <c r="O147" i="1"/>
  <c r="F148" i="1"/>
  <c r="K148" i="1"/>
  <c r="O148" i="1"/>
  <c r="F149" i="1"/>
  <c r="K149" i="1"/>
  <c r="O149" i="1"/>
  <c r="F150" i="1"/>
  <c r="K150" i="1"/>
  <c r="O150" i="1"/>
  <c r="F151" i="1"/>
  <c r="K151" i="1"/>
  <c r="O151" i="1"/>
  <c r="F152" i="1"/>
  <c r="K152" i="1"/>
  <c r="O152" i="1"/>
  <c r="F153" i="1"/>
  <c r="K153" i="1"/>
  <c r="O153" i="1"/>
  <c r="F154" i="1"/>
  <c r="K154" i="1"/>
  <c r="O154" i="1"/>
  <c r="F155" i="1"/>
  <c r="K155" i="1"/>
  <c r="O155" i="1"/>
  <c r="F156" i="1"/>
  <c r="K156" i="1"/>
  <c r="O156" i="1"/>
  <c r="F157" i="1"/>
  <c r="K157" i="1"/>
  <c r="O157" i="1"/>
  <c r="F158" i="1"/>
  <c r="K158" i="1"/>
  <c r="O158" i="1"/>
  <c r="F159" i="1"/>
  <c r="K159" i="1"/>
  <c r="O159" i="1"/>
  <c r="F160" i="1"/>
  <c r="K160" i="1"/>
  <c r="O160" i="1"/>
  <c r="F161" i="1"/>
  <c r="K161" i="1"/>
  <c r="O161" i="1"/>
  <c r="F162" i="1"/>
  <c r="K162" i="1"/>
  <c r="L162" i="1" s="1"/>
  <c r="L138" i="1" s="1"/>
  <c r="O162" i="1"/>
  <c r="F163" i="1"/>
  <c r="K163" i="1"/>
  <c r="O163" i="1"/>
  <c r="F164" i="1"/>
  <c r="K164" i="1"/>
  <c r="O164" i="1"/>
  <c r="F165" i="1"/>
  <c r="K165" i="1"/>
  <c r="O165" i="1"/>
  <c r="F166" i="1"/>
  <c r="K166" i="1"/>
  <c r="O166" i="1"/>
  <c r="F167" i="1"/>
  <c r="K167" i="1"/>
  <c r="O167" i="1"/>
  <c r="F168" i="1"/>
  <c r="K168" i="1"/>
  <c r="O168" i="1"/>
  <c r="F169" i="1"/>
  <c r="K169" i="1"/>
  <c r="O169" i="1"/>
  <c r="F170" i="1"/>
  <c r="K170" i="1"/>
  <c r="O170" i="1"/>
  <c r="F171" i="1"/>
  <c r="K171" i="1"/>
  <c r="O171" i="1"/>
  <c r="F172" i="1"/>
  <c r="K172" i="1"/>
  <c r="O172" i="1"/>
  <c r="F173" i="1"/>
  <c r="K173" i="1"/>
  <c r="O173" i="1"/>
  <c r="F174" i="1"/>
  <c r="K174" i="1"/>
  <c r="O174" i="1"/>
  <c r="F175" i="1"/>
  <c r="K175" i="1"/>
  <c r="O175" i="1"/>
  <c r="F176" i="1"/>
  <c r="K176" i="1"/>
  <c r="O176" i="1"/>
  <c r="F177" i="1"/>
  <c r="K177" i="1"/>
  <c r="O177" i="1"/>
  <c r="F178" i="1"/>
  <c r="K178" i="1"/>
  <c r="O178" i="1"/>
  <c r="F179" i="1"/>
  <c r="K179" i="1"/>
  <c r="O179" i="1"/>
  <c r="F180" i="1"/>
  <c r="K180" i="1"/>
  <c r="O180" i="1"/>
  <c r="F181" i="1"/>
  <c r="K181" i="1"/>
  <c r="O181" i="1"/>
  <c r="F182" i="1"/>
  <c r="K182" i="1"/>
  <c r="O182" i="1"/>
  <c r="F183" i="1"/>
  <c r="K183" i="1"/>
  <c r="O183" i="1"/>
  <c r="F184" i="1"/>
  <c r="K184" i="1"/>
  <c r="O184" i="1"/>
  <c r="F185" i="1"/>
  <c r="K185" i="1"/>
  <c r="O185" i="1"/>
  <c r="F186" i="1"/>
  <c r="K186" i="1"/>
  <c r="O186" i="1"/>
  <c r="F187" i="1"/>
  <c r="K187" i="1"/>
  <c r="O187" i="1"/>
  <c r="F188" i="1"/>
  <c r="K188" i="1"/>
  <c r="O188" i="1"/>
  <c r="F189" i="1"/>
  <c r="K189" i="1"/>
  <c r="O189" i="1"/>
  <c r="F190" i="1"/>
  <c r="K190" i="1"/>
  <c r="O190" i="1"/>
  <c r="F191" i="1"/>
  <c r="K191" i="1"/>
  <c r="O191" i="1"/>
  <c r="F192" i="1"/>
  <c r="K192" i="1"/>
  <c r="O192" i="1"/>
  <c r="F193" i="1"/>
  <c r="K193" i="1"/>
  <c r="O193" i="1"/>
  <c r="F194" i="1"/>
  <c r="K194" i="1"/>
  <c r="O194" i="1"/>
  <c r="F195" i="1"/>
  <c r="K195" i="1"/>
  <c r="O195" i="1"/>
  <c r="F196" i="1"/>
  <c r="K196" i="1"/>
  <c r="O196" i="1"/>
  <c r="F197" i="1"/>
  <c r="K197" i="1"/>
  <c r="O197" i="1"/>
  <c r="F198" i="1"/>
  <c r="K198" i="1"/>
  <c r="O198" i="1"/>
  <c r="F199" i="1"/>
  <c r="K199" i="1"/>
  <c r="O199" i="1"/>
  <c r="F200" i="1"/>
  <c r="K200" i="1"/>
  <c r="O200" i="1"/>
  <c r="F201" i="1"/>
  <c r="K201" i="1"/>
  <c r="O201" i="1"/>
  <c r="F202" i="1"/>
  <c r="K202" i="1"/>
  <c r="O202" i="1"/>
  <c r="F203" i="1"/>
  <c r="K203" i="1"/>
  <c r="O203" i="1"/>
  <c r="C204" i="1"/>
  <c r="D204" i="1"/>
  <c r="E204" i="1"/>
  <c r="F204" i="1" s="1"/>
  <c r="H204" i="1"/>
  <c r="I204" i="1"/>
  <c r="J204" i="1"/>
  <c r="L204" i="1"/>
  <c r="M204" i="1"/>
  <c r="N204" i="1"/>
  <c r="O204" i="1" s="1"/>
  <c r="F205" i="1"/>
  <c r="K205" i="1"/>
  <c r="O205" i="1"/>
  <c r="F206" i="1"/>
  <c r="K206" i="1"/>
  <c r="O206" i="1"/>
  <c r="F207" i="1"/>
  <c r="K207" i="1"/>
  <c r="O207" i="1"/>
  <c r="F208" i="1"/>
  <c r="K208" i="1"/>
  <c r="O208" i="1"/>
  <c r="F209" i="1"/>
  <c r="K209" i="1"/>
  <c r="O209" i="1"/>
  <c r="F210" i="1"/>
  <c r="K210" i="1"/>
  <c r="O210" i="1"/>
  <c r="F211" i="1"/>
  <c r="K211" i="1"/>
  <c r="O211" i="1"/>
  <c r="F212" i="1"/>
  <c r="K212" i="1"/>
  <c r="O212" i="1"/>
  <c r="F213" i="1"/>
  <c r="K213" i="1"/>
  <c r="O213" i="1"/>
  <c r="F214" i="1"/>
  <c r="K214" i="1"/>
  <c r="O214" i="1"/>
  <c r="F215" i="1"/>
  <c r="K215" i="1"/>
  <c r="O215" i="1"/>
  <c r="F216" i="1"/>
  <c r="K216" i="1"/>
  <c r="O216" i="1"/>
  <c r="F217" i="1"/>
  <c r="K217" i="1"/>
  <c r="O217" i="1"/>
  <c r="F218" i="1"/>
  <c r="K218" i="1"/>
  <c r="O218" i="1"/>
  <c r="F219" i="1"/>
  <c r="K219" i="1"/>
  <c r="O219" i="1"/>
  <c r="F220" i="1"/>
  <c r="K220" i="1"/>
  <c r="O220" i="1"/>
  <c r="F221" i="1"/>
  <c r="K221" i="1"/>
  <c r="O221" i="1"/>
  <c r="F222" i="1"/>
  <c r="K222" i="1"/>
  <c r="O222" i="1"/>
  <c r="F223" i="1"/>
  <c r="K223" i="1"/>
  <c r="O223" i="1"/>
  <c r="F224" i="1"/>
  <c r="K224" i="1"/>
  <c r="O224" i="1"/>
  <c r="F225" i="1"/>
  <c r="K225" i="1"/>
  <c r="O225" i="1"/>
  <c r="F226" i="1"/>
  <c r="K226" i="1"/>
  <c r="O226" i="1"/>
  <c r="F227" i="1"/>
  <c r="K227" i="1"/>
  <c r="O227" i="1"/>
  <c r="F228" i="1"/>
  <c r="K228" i="1"/>
  <c r="O228" i="1"/>
  <c r="F229" i="1"/>
  <c r="K229" i="1"/>
  <c r="O229" i="1"/>
  <c r="F230" i="1"/>
  <c r="K230" i="1"/>
  <c r="O230" i="1"/>
  <c r="F231" i="1"/>
  <c r="K231" i="1"/>
  <c r="O231" i="1"/>
  <c r="F232" i="1"/>
  <c r="K232" i="1"/>
  <c r="O232" i="1"/>
  <c r="F233" i="1"/>
  <c r="K233" i="1"/>
  <c r="O233" i="1"/>
  <c r="F234" i="1"/>
  <c r="K234" i="1"/>
  <c r="O234" i="1"/>
  <c r="F235" i="1"/>
  <c r="K235" i="1"/>
  <c r="O235" i="1"/>
  <c r="F236" i="1"/>
  <c r="K236" i="1"/>
  <c r="O236" i="1"/>
  <c r="F237" i="1"/>
  <c r="K237" i="1"/>
  <c r="O237" i="1"/>
  <c r="F238" i="1"/>
  <c r="K238" i="1"/>
  <c r="O238" i="1"/>
  <c r="F239" i="1"/>
  <c r="K239" i="1"/>
  <c r="O239" i="1"/>
  <c r="F240" i="1"/>
  <c r="K240" i="1"/>
  <c r="O240" i="1"/>
  <c r="F241" i="1"/>
  <c r="K241" i="1"/>
  <c r="O241" i="1"/>
  <c r="F242" i="1"/>
  <c r="K242" i="1"/>
  <c r="O242" i="1"/>
  <c r="F243" i="1"/>
  <c r="K243" i="1"/>
  <c r="O243" i="1"/>
  <c r="F244" i="1"/>
  <c r="K244" i="1"/>
  <c r="O244" i="1"/>
  <c r="F245" i="1"/>
  <c r="K245" i="1"/>
  <c r="O245" i="1"/>
  <c r="F246" i="1"/>
  <c r="K246" i="1"/>
  <c r="O246" i="1"/>
  <c r="F247" i="1"/>
  <c r="K247" i="1"/>
  <c r="O247" i="1"/>
  <c r="F248" i="1"/>
  <c r="K248" i="1"/>
  <c r="O248" i="1"/>
  <c r="F249" i="1"/>
  <c r="K249" i="1"/>
  <c r="O249" i="1"/>
  <c r="C250" i="1"/>
  <c r="D250" i="1"/>
  <c r="E250" i="1"/>
  <c r="F250" i="1" s="1"/>
  <c r="H250" i="1"/>
  <c r="I250" i="1"/>
  <c r="J250" i="1"/>
  <c r="K250" i="1" s="1"/>
  <c r="L250" i="1"/>
  <c r="M250" i="1"/>
  <c r="N250" i="1"/>
  <c r="O250" i="1" s="1"/>
  <c r="F251" i="1"/>
  <c r="F252" i="1"/>
  <c r="K252" i="1"/>
  <c r="O252" i="1"/>
  <c r="F253" i="1"/>
  <c r="K253" i="1"/>
  <c r="O253" i="1"/>
  <c r="F254" i="1"/>
  <c r="K254" i="1"/>
  <c r="O254" i="1"/>
  <c r="F255" i="1"/>
  <c r="K255" i="1"/>
  <c r="O255" i="1"/>
  <c r="F256" i="1"/>
  <c r="K256" i="1"/>
  <c r="O256" i="1"/>
  <c r="F257" i="1"/>
  <c r="K257" i="1"/>
  <c r="O257" i="1"/>
  <c r="F258" i="1"/>
  <c r="K258" i="1"/>
  <c r="O258" i="1"/>
  <c r="F259" i="1"/>
  <c r="K259" i="1"/>
  <c r="O259" i="1"/>
  <c r="F260" i="1"/>
  <c r="K260" i="1"/>
  <c r="O260" i="1"/>
  <c r="F261" i="1"/>
  <c r="K261" i="1"/>
  <c r="O261" i="1"/>
  <c r="D262" i="1"/>
  <c r="E262" i="1"/>
  <c r="H262" i="1"/>
  <c r="I262" i="1"/>
  <c r="J262" i="1"/>
  <c r="L262" i="1"/>
  <c r="M262" i="1"/>
  <c r="N262" i="1"/>
  <c r="O262" i="1" s="1"/>
  <c r="F263" i="1"/>
  <c r="F262" i="1" s="1"/>
  <c r="K263" i="1"/>
  <c r="K262" i="1" s="1"/>
  <c r="O263" i="1"/>
  <c r="C264" i="1"/>
  <c r="D264" i="1"/>
  <c r="E264" i="1"/>
  <c r="F264" i="1" s="1"/>
  <c r="K264" i="1"/>
  <c r="O264" i="1"/>
  <c r="F265" i="1"/>
  <c r="K265" i="1"/>
  <c r="O265" i="1"/>
  <c r="F266" i="1"/>
  <c r="K266" i="1"/>
  <c r="O266" i="1"/>
  <c r="F267" i="1"/>
  <c r="K267" i="1"/>
  <c r="O267" i="1"/>
  <c r="C268" i="1"/>
  <c r="D268" i="1"/>
  <c r="E268" i="1"/>
  <c r="F268" i="1" s="1"/>
  <c r="K268" i="1"/>
  <c r="O268" i="1"/>
  <c r="F269" i="1"/>
  <c r="K269" i="1"/>
  <c r="F270" i="1"/>
  <c r="K270" i="1"/>
  <c r="F271" i="1"/>
  <c r="K271" i="1"/>
  <c r="H133" i="1" l="1"/>
  <c r="H272" i="1" s="1"/>
  <c r="C133" i="1"/>
  <c r="C272" i="1" s="1"/>
  <c r="F138" i="1"/>
  <c r="K63" i="1"/>
  <c r="J57" i="1"/>
  <c r="F58" i="1"/>
  <c r="K37" i="1"/>
  <c r="H36" i="1"/>
  <c r="O15" i="1"/>
  <c r="K6" i="1"/>
  <c r="N133" i="1"/>
  <c r="N272" i="1" s="1"/>
  <c r="J133" i="1"/>
  <c r="E133" i="1"/>
  <c r="O63" i="1"/>
  <c r="N57" i="1"/>
  <c r="K58" i="1"/>
  <c r="C57" i="1"/>
  <c r="H53" i="1"/>
  <c r="H131" i="1" s="1"/>
  <c r="H132" i="1" s="1"/>
  <c r="O37" i="1"/>
  <c r="F30" i="1"/>
  <c r="K204" i="1"/>
  <c r="M133" i="1"/>
  <c r="M272" i="1" s="1"/>
  <c r="I133" i="1"/>
  <c r="I272" i="1" s="1"/>
  <c r="D133" i="1"/>
  <c r="D272" i="1" s="1"/>
  <c r="K82" i="1"/>
  <c r="O58" i="1"/>
  <c r="H57" i="1"/>
  <c r="L53" i="1"/>
  <c r="L131" i="1" s="1"/>
  <c r="E53" i="1"/>
  <c r="E131" i="1" s="1"/>
  <c r="K33" i="1"/>
  <c r="K30" i="1"/>
  <c r="K20" i="1"/>
  <c r="F15" i="1"/>
  <c r="O5" i="1"/>
  <c r="O133" i="1"/>
  <c r="E272" i="1"/>
  <c r="F133" i="1"/>
  <c r="L133" i="1"/>
  <c r="L272" i="1" s="1"/>
  <c r="H273" i="1"/>
  <c r="J53" i="1"/>
  <c r="J131" i="1" s="1"/>
  <c r="O20" i="1"/>
  <c r="C36" i="1"/>
  <c r="N53" i="1"/>
  <c r="C53" i="1"/>
  <c r="C131" i="1" s="1"/>
  <c r="L36" i="1"/>
  <c r="L132" i="1" s="1"/>
  <c r="J272" i="1"/>
  <c r="K133" i="1"/>
  <c r="N36" i="1"/>
  <c r="J36" i="1"/>
  <c r="E36" i="1"/>
  <c r="M28" i="1"/>
  <c r="O28" i="1" s="1"/>
  <c r="I28" i="1"/>
  <c r="K28" i="1" s="1"/>
  <c r="D28" i="1"/>
  <c r="F28" i="1" s="1"/>
  <c r="O21" i="1"/>
  <c r="K21" i="1"/>
  <c r="F21" i="1"/>
  <c r="O125" i="1"/>
  <c r="K125" i="1"/>
  <c r="F125" i="1"/>
  <c r="M57" i="1"/>
  <c r="O57" i="1" s="1"/>
  <c r="I57" i="1"/>
  <c r="K57" i="1" s="1"/>
  <c r="D57" i="1"/>
  <c r="D53" i="1" s="1"/>
  <c r="O54" i="1"/>
  <c r="K54" i="1"/>
  <c r="F54" i="1"/>
  <c r="M36" i="1" l="1"/>
  <c r="O36" i="1" s="1"/>
  <c r="I36" i="1"/>
  <c r="K36" i="1" s="1"/>
  <c r="C132" i="1"/>
  <c r="C273" i="1" s="1"/>
  <c r="D131" i="1"/>
  <c r="F53" i="1"/>
  <c r="D36" i="1"/>
  <c r="F36" i="1" s="1"/>
  <c r="J132" i="1"/>
  <c r="K131" i="1"/>
  <c r="J273" i="1"/>
  <c r="K272" i="1"/>
  <c r="I53" i="1"/>
  <c r="I131" i="1" s="1"/>
  <c r="K53" i="1"/>
  <c r="E132" i="1"/>
  <c r="E273" i="1" s="1"/>
  <c r="F57" i="1"/>
  <c r="F272" i="1"/>
  <c r="M53" i="1"/>
  <c r="M131" i="1" s="1"/>
  <c r="M132" i="1" s="1"/>
  <c r="M273" i="1" s="1"/>
  <c r="L273" i="1"/>
  <c r="N131" i="1"/>
  <c r="O272" i="1"/>
  <c r="I132" i="1" l="1"/>
  <c r="I273" i="1" s="1"/>
  <c r="K273" i="1"/>
  <c r="F273" i="1"/>
  <c r="N132" i="1"/>
  <c r="O131" i="1"/>
  <c r="D132" i="1"/>
  <c r="D273" i="1" s="1"/>
  <c r="F131" i="1"/>
  <c r="O53" i="1"/>
  <c r="K132" i="1"/>
  <c r="F132" i="1"/>
  <c r="O132" i="1" l="1"/>
  <c r="N273" i="1"/>
  <c r="O273" i="1" s="1"/>
</calcChain>
</file>

<file path=xl/sharedStrings.xml><?xml version="1.0" encoding="utf-8"?>
<sst xmlns="http://schemas.openxmlformats.org/spreadsheetml/2006/main" count="639" uniqueCount="450">
  <si>
    <t>ВСЕГО ДОХОДОВ</t>
  </si>
  <si>
    <t>БЕЗВОЗМЕЗДНЫЕ ПОСТУПЛЕНИЯ</t>
  </si>
  <si>
    <t>000 2 00 00000 00 0000 000</t>
  </si>
  <si>
    <t>Прочие безвозмездные поступления в бюджеты городских округов</t>
  </si>
  <si>
    <t>288 2 07 04050 04 0000 150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</si>
  <si>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</si>
  <si>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</si>
  <si>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287 2 07 04020 04 0000 150</t>
  </si>
  <si>
    <t>Прочие безвозмездные поступления</t>
  </si>
  <si>
    <t>000 2 07 00000 00 0000 000</t>
  </si>
  <si>
    <t>Письмо Управления Культуры АМГО от 20.11.2024г. № 00390/11</t>
  </si>
  <si>
    <t>Поступления от денежных пожертвований, предоставляемых негосударственными организациями получателям средств бюджетов городских округов</t>
  </si>
  <si>
    <t>289 2 04 04020 04 0000 150</t>
  </si>
  <si>
    <t>Письмо Управления Образования АМГО от 05.12.2024г. № 4170/10</t>
  </si>
  <si>
    <t>288 2 04 04020 04 0000 150</t>
  </si>
  <si>
    <t>287 2 04 04020 04 0000 150</t>
  </si>
  <si>
    <t>Безвозмездные поступления от негосударственных организаций</t>
  </si>
  <si>
    <t>000 2 04 00000 00 0000 000</t>
  </si>
  <si>
    <t>Прочие безвозмездные поступления от государственных (муниципальных) организаций в бюджеты городских округов</t>
  </si>
  <si>
    <t>288 2 03 04099 04 0000 150</t>
  </si>
  <si>
    <t>Безвозмездные поступления от государственных (муниципальных) организаций</t>
  </si>
  <si>
    <t>000 2 03 00000 00 0000 000</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</si>
  <si>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</si>
  <si>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288 2 02 49999 04 0000 150</t>
  </si>
  <si>
    <t>Прочие межбюджетные трансферты, передаваемые бюджетам городских округов на выплату вознаграждения победителям конкурсного отбора образовательных организаций, реализующих образовательные программы начального общего, основного общего и (или) среднего общего образования, для создания на их базе информационно-библиотечных центров</t>
  </si>
  <si>
    <t>Прочие межбюджетные трансферты, передаваемые бюджетам городских округов на создание условий для всестороннего развития, реализации потенциала и успешной интеграции в общество молодых людей</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</si>
  <si>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</si>
  <si>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285 2 02 49999 04 0000 150</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</si>
  <si>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</si>
  <si>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283 2 02 49999 04 0000 150</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</si>
  <si>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</si>
  <si>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оказание поддержки садоводческим некоммерческим товариществам</t>
  </si>
  <si>
    <t>Межбюджетные трансферты, передаваемые бюджетам городских округов на создание виртуальных концертных залов</t>
  </si>
  <si>
    <t>289 2 02 45453 04 0000 150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</si>
  <si>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</si>
  <si>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288 2 02 45303 04 0000 150</t>
  </si>
  <si>
    <t>План МФ ЧО</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</si>
  <si>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</si>
  <si>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288 2 02 45179 04 0000 150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</si>
  <si>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</si>
  <si>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288 2 02 45050 04 0000 150</t>
  </si>
  <si>
    <t>Иные межбюджетные трансферты</t>
  </si>
  <si>
    <t>000 2 02 40000 00 0000 150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</si>
  <si>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</si>
  <si>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</si>
  <si>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</si>
  <si>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Субвенции бюджетам городских округов на государственную регистрацию актов гражданского состояния  за счет средств областного бюджета</t>
  </si>
  <si>
    <t>283 2 02 35930 04 0000 150</t>
  </si>
  <si>
    <t>Субвенции бюджетам городских округов на государственную регистрацию актов гражданского состояния</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</si>
  <si>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</si>
  <si>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 xml:space="preserve">285 2 02 35462 04 0000 150 </t>
  </si>
  <si>
    <t>Закон ЧО от 29.11.2024г. № 172-ЗО</t>
  </si>
  <si>
    <t>Субвенции бюджетам городских округов на оплату жилищно-коммунальных услуг отдельным категориям граждан</t>
  </si>
  <si>
    <t>285 2 02 35250 04 0000 150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</si>
  <si>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</si>
  <si>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</si>
  <si>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</si>
  <si>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283 2 02 35120 04 0000 150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</si>
  <si>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(Обеспечены жилыми помещениями дети-сироты и дети, оставшиеся без попечения родителей, лица из числа детей-сирот и детей, оставшихся без попечения родителей)</t>
  </si>
  <si>
    <t>283 2 02 35082 04 0000 150</t>
  </si>
  <si>
    <t>Закон ЧО от 27.12.2024г. № 922-ЗО</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</si>
  <si>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</si>
  <si>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</si>
  <si>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288 2 02 30029 04 0000 150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</si>
  <si>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</si>
  <si>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285 2 02 30027 04 0000 150</t>
  </si>
  <si>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</si>
  <si>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288 2 02 30024 04 0000 150</t>
  </si>
  <si>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</si>
  <si>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</si>
  <si>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</si>
  <si>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</si>
  <si>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Субвенции бюджетам городских округов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</si>
  <si>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</si>
  <si>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</si>
  <si>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</si>
  <si>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285 2 02 30024 04 0000 150</t>
  </si>
  <si>
    <t>Субвенции бюджетам городских округов на выполнение передаваемых полномочий субъектов Российской Федерации по назначению ежегодной денежной выплаты на приобретение одежды для посещения учебных занятий, а также спортивной формы</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</si>
  <si>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</si>
  <si>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</si>
  <si>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</si>
  <si>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</si>
  <si>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</si>
  <si>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</si>
  <si>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</si>
  <si>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</si>
  <si>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Закон ЧО от 27.12.2024г. № 992-ЗО</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</si>
  <si>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</si>
  <si>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</si>
  <si>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Закон ЧО от 27.12.2023г. № 992-ЗО</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</si>
  <si>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</si>
  <si>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</si>
  <si>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</si>
  <si>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</si>
  <si>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</si>
  <si>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</si>
  <si>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</si>
  <si>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283 2 02 30024 04 0000 150</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</si>
  <si>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</si>
  <si>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</si>
  <si>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</si>
  <si>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</si>
  <si>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предоставление гражданам субсидий на оплату жилого помещения и коммунальных услуг</t>
  </si>
  <si>
    <t>285 2 02 30022 04 0000 150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</si>
  <si>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</si>
  <si>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285 2 02 30013 04 0000 150</t>
  </si>
  <si>
    <t>Субвенции бюджетам бюджетной системы Российской Федерации</t>
  </si>
  <si>
    <t>000 2 02 30000 00 0000 150</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</si>
  <si>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</si>
  <si>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288 2 02 29999 04 0000 150</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</si>
  <si>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</si>
  <si>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(дополнительное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</si>
  <si>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(общее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</si>
  <si>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(дошкольное образование)</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</si>
  <si>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</si>
  <si>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</si>
  <si>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288 202 29999 04 0000 150</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</si>
  <si>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</si>
  <si>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</si>
  <si>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</si>
  <si>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</si>
  <si>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</si>
  <si>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</si>
  <si>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Прочие субсидии бюджетам городских округов на обеспечение образовательных организаций 1,2 категории квалифицированной охраной </t>
  </si>
  <si>
    <t xml:space="preserve">Прочие субсидии бюджетам городских округов на организацию профильных смен для детей, состоящих на профилактическом учете </t>
  </si>
  <si>
    <t>Прочие субсидии бюджетам городских округов на организацию отдыха детей в каникулярное время</t>
  </si>
  <si>
    <t>Субсидии бюджетам городских округов на создание детских технопарков "Кванториум"</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</si>
  <si>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</si>
  <si>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287 2 02 29999 04 0000 150</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</si>
  <si>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</si>
  <si>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</si>
  <si>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</si>
  <si>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</si>
  <si>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</si>
  <si>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</si>
  <si>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</si>
  <si>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</si>
  <si>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</si>
  <si>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</si>
  <si>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</si>
  <si>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285 2 02 29999 04 0000 150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</si>
  <si>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</si>
  <si>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283 2 02 29999 04 0000 150</t>
  </si>
  <si>
    <t>Прочие субсидии бюджетам городских округов на ликвидацию несанкционированных свалок отходов</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</si>
  <si>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</si>
  <si>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</si>
  <si>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</si>
  <si>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</si>
  <si>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предоставление молодым семьям социальных выплат на приобретение (строительство) жилья</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</si>
  <si>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</si>
  <si>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обеспечение мероприятий по модернизации систем коммунальной инфраструктуры за счет средств областного бюджета</t>
  </si>
  <si>
    <t>Прочие субсидии бюджетам городских округов на обеспечение мероприятий по модернизации систем коммунальной инфраструктуры</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</si>
  <si>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</si>
  <si>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</si>
  <si>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</si>
  <si>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</si>
  <si>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283 2 02 27112 04 0000 150</t>
  </si>
  <si>
    <t>Субсидии бюджетам городских округов на софинансирование закупки и монтажа оборудования для создания "умных" спортивных площадок</t>
  </si>
  <si>
    <t>287 2 02 25753 04 0000 150</t>
  </si>
  <si>
    <t>Субсидии бюджетам городских округов на реализацию программ формирования современной городской среды</t>
  </si>
  <si>
    <t xml:space="preserve">283 2 02 25555 04 0000 150 </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</si>
  <si>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</si>
  <si>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289 2 02 25519 04 0000 150</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</si>
  <si>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</si>
  <si>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на проведение комплексных кадастровых работ</t>
  </si>
  <si>
    <t>283 2 02 25511 04 0000 150</t>
  </si>
  <si>
    <t>Субсидии местным бюджетам на проведение комплексных кадастровых работ на территории Челябинской области за счет средств областного бюджета</t>
  </si>
  <si>
    <t>Субсидии бюджетам на реализацию мероприятий по обеспечению жильем молодых семей</t>
  </si>
  <si>
    <t>283 2 02 25497 04 0000 150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</si>
  <si>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</si>
  <si>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283 2 02 25424 04 0000 150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</si>
  <si>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</si>
  <si>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288 2 02 25304 04 0000 150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</si>
  <si>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</si>
  <si>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287 2 02 25229 04 0000 150</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</si>
  <si>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(Обновлена материально-техническая база в организациях, осуществляющих образовательную деятельность исключительно по адаптированным основным общеобразовательным программам)</t>
  </si>
  <si>
    <t>288 2 02 25172 04 0000 150</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</si>
  <si>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</si>
  <si>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(На базе общеобразовательных организаций созданы и функционируют детские технопарки "Кванториум")</t>
  </si>
  <si>
    <t>Субсидии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(Созданы новые места в образовательных организациях различных типов для реализации дополнительных общеразвивающих программ всех направленностей)</t>
  </si>
  <si>
    <t>288 2 02 25171 04 0000 150</t>
  </si>
  <si>
    <t xml:space="preserve">Прочие субсидии бюджетам городских округов на государственную поддержку организаций, входящих в систему спортивной подготовки </t>
  </si>
  <si>
    <t xml:space="preserve">287 2 02 25081 04 0000 150 </t>
  </si>
  <si>
    <t>Субсидии бюджетам городских округов на обеспечение мероприятий по модернизации систем коммунальной инфраструктуры за счет средств бюджетов на обеспечение мероприятий по модернизации систем коммунальной инфраструктуры за счет средств областного бюджета</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</si>
  <si>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</si>
  <si>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на обеспечение мероприятий по модернизации систем коммунальной инфраструктуры</t>
  </si>
  <si>
    <t>283 2 02 20300 04 0000 150</t>
  </si>
  <si>
    <t>Субсидии местным бюджетам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</si>
  <si>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283 2 02 20299 04 0000 150</t>
  </si>
  <si>
    <t xml:space="preserve">Субсидии бюджетам городских округов на софинансирование капитальных вложений в объекты муниципальной собственности на  создание модульных и каркасно-тентовых объектов и закупка спортивно-технологического оборудованя </t>
  </si>
  <si>
    <t>287 2 02 20077 04 0000 150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</si>
  <si>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</si>
  <si>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</si>
  <si>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</si>
  <si>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</si>
  <si>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бюджетной системы Российской Федерации (межбюджетные субсидии)</t>
  </si>
  <si>
    <t>000 2 02 20000 00 0000 150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</si>
  <si>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</si>
  <si>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284 2 02 15009 04 0000 150</t>
  </si>
  <si>
    <t>РП ЧО от 25.11.2024 г. N 1275-рп, от 03.12.2024 г. № 1337-рп, от 06.12.2024 г. № 1358-рп</t>
  </si>
  <si>
    <t>Дотации бюджетам городских округов на поддержку мер по обеспечению сбалансированности бюджетов</t>
  </si>
  <si>
    <t>284 2 02 15002 04 0000 150</t>
  </si>
  <si>
    <t>Дотации бюджетам городских округов на выравнивание бюджетной обеспеченности из бюджета субъекта Российской Федерации</t>
  </si>
  <si>
    <t>284 2 02 15001 04 0000 150</t>
  </si>
  <si>
    <t>Дотации бюджетам бюджетной системы Российской Федерации</t>
  </si>
  <si>
    <t>000 2 02 10000 00 0000 150</t>
  </si>
  <si>
    <t>БЕЗВОЗМЕЗДНЫЕ ПОСТУПЛЕНИЯ ОТ ДРУГИХ БЮДЖЕТОВ БЮДЖЕТНОЙ СИСТЕМЫ РОССИЙСКОЙ ФЕДЕРАЦИИ</t>
  </si>
  <si>
    <t>000 2 02 00000 00  0000 000</t>
  </si>
  <si>
    <t>НАЛОГОВЫЕ И НЕНАЛОГОВЫЕ ДОХОДЫ</t>
  </si>
  <si>
    <t>000 1 00 00000 00 0000 000</t>
  </si>
  <si>
    <t>НЕНАЛОГОВЫЕ ДОХОДЫ</t>
  </si>
  <si>
    <t>Инициативные платежи, зачисляемые в бюджеты городских округов (инициативный проект «Ремонт участка автомобильной дороги, в районе жилых домов №№ 86-145 по ул. Школьная и пер. Подстанционный в г. Миассе»)</t>
  </si>
  <si>
    <t>283 1 17 15020 04 0013 150</t>
  </si>
  <si>
    <t>Инициативные платежи, зачисляемые в бюджеты городских округов (инициативный проект «Парк Победы, расположенный в п. Нижний Атлян, ул. Городок, напротив дома № 20»)</t>
  </si>
  <si>
    <t>283 1 17 15020 04 0012 150</t>
  </si>
  <si>
    <t>Инициативные платежи, зачисляемые в бюджеты городских округов (инициативный проект «Мини-футбольное поле п. Ленинск»)</t>
  </si>
  <si>
    <t>283 1 17 15020 04 0011 150</t>
  </si>
  <si>
    <t>Инициативные платежи, зачисляемые в бюджеты городских округов</t>
  </si>
  <si>
    <t>283 1 17 15020 04 0010 150</t>
  </si>
  <si>
    <t>Прочие неналоговые доходы бюджетов городских округов</t>
  </si>
  <si>
    <t>283 1 17 05040 04 0000 180</t>
  </si>
  <si>
    <t>Прочие неналоговые доходы</t>
  </si>
  <si>
    <t>000 1 17 00000 00 0000 180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</si>
  <si>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</si>
  <si>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048 1 16 11050 01 0000 140</t>
  </si>
  <si>
    <t>Фактическое поступление</t>
  </si>
  <si>
    <t>033 1 16 11050 01 0000 140</t>
  </si>
  <si>
    <t>009 1 16 11050 01 0000 140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</si>
  <si>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</si>
  <si>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</si>
  <si>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</si>
  <si>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283 1 16 10123 01 0000 140</t>
  </si>
  <si>
    <t>Ожидаемое поступление</t>
  </si>
  <si>
    <t>188 1 16 10123 01 0000 140</t>
  </si>
  <si>
    <t>009 1 16 10123 01 0000 140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</si>
  <si>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</si>
  <si>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288 1 16 10100 04 0000 140</t>
  </si>
  <si>
    <t xml:space="preserve"> Письмо Администрации МГО от 04.12.2024г. 
№ 540.1/8</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</si>
  <si>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</si>
  <si>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283 1 16 10061 04 0000 140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</si>
  <si>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</si>
  <si>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288 1 16 10032 04 0000 140</t>
  </si>
  <si>
    <t>283 1 16 10032 04 0000 140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</si>
  <si>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</si>
  <si>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288 1 16 10031 04 0000 140</t>
  </si>
  <si>
    <t>283 1 16 10031 04 0000 140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</si>
  <si>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</si>
  <si>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283 1 16 07090 04 0000 140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</si>
  <si>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</si>
  <si>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289 1 16 07010 04 0000 140</t>
  </si>
  <si>
    <t>288 1 16 07010 04 0000 140</t>
  </si>
  <si>
    <t>287 1 16 07010 04 0000 140</t>
  </si>
  <si>
    <t>283 1 16 07010 04 0000 140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</si>
  <si>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</si>
  <si>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283 1 16 02020 02 0000 140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</si>
  <si>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</si>
  <si>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033 1 16 01203 01 9000 140</t>
  </si>
  <si>
    <t>024 1 16 01203 01 0000 140</t>
  </si>
  <si>
    <t>012 1 16 01203 01 0000 140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</si>
  <si>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</si>
  <si>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033 1 16 01193 01 9000 140</t>
  </si>
  <si>
    <t>024 1 16 01193 01 0000 140</t>
  </si>
  <si>
    <t>012 1 16 01193 01 0000 140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</si>
  <si>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</si>
  <si>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012 1 16 01183 01 9000 140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</si>
  <si>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</si>
  <si>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</si>
  <si>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</si>
  <si>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</si>
  <si>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</si>
  <si>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</si>
  <si>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</si>
  <si>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</si>
  <si>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</si>
  <si>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</si>
  <si>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</si>
  <si>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024 1 16 01113 01 9000 140</t>
  </si>
  <si>
    <t>012 1 16 01113 01 0000 140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</si>
  <si>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</si>
  <si>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033 1 16 01083 01 9000 140</t>
  </si>
  <si>
    <t>024 1 16 01083 01 0000 140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</si>
  <si>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</si>
  <si>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</si>
  <si>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</si>
  <si>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</si>
  <si>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012 1 16 01073 01 0000 140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</si>
  <si>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</si>
  <si>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</si>
  <si>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012 1 16 01063 01 0000 140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</si>
  <si>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</si>
  <si>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</si>
  <si>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012 1 16 01053 01 0000 140</t>
  </si>
  <si>
    <t>Штрафы, санкции, возмещение ущерба</t>
  </si>
  <si>
    <t xml:space="preserve"> 000 1 16 00000 00 0000 000</t>
  </si>
  <si>
    <t>Доходы от приватизации имущества, находящегося в собственности городских округов, в части приватизации нефинансовых активов имущества казны</t>
  </si>
  <si>
    <t>283 1 14 13040 04 0000 410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</si>
  <si>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</si>
  <si>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283 1 14 06312 04 0000 430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</si>
  <si>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</si>
  <si>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283 1 14 06024 04 0000 430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</si>
  <si>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</si>
  <si>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283 1 14 06012 04 0000 430</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</si>
  <si>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</si>
  <si>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283 1 14 03040 04 0000 410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</si>
  <si>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</si>
  <si>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283 1 14 02043 04 0000 440</t>
  </si>
  <si>
    <t xml:space="preserve"> Письмо Управления Образования Администрации МГО от 22.11.2024г. 
№ 3991/10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</si>
  <si>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</si>
  <si>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288 1 14 02042 04 0000 440</t>
  </si>
  <si>
    <t>283 1 14 02042 04 0000 440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</si>
  <si>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</si>
  <si>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</si>
  <si>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</si>
  <si>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</si>
  <si>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285 1 14 02042 04 0000 410</t>
  </si>
  <si>
    <t>Доходы от продажи материальных и нематериальных активов</t>
  </si>
  <si>
    <t>000 1 14 00000 00 0000 000</t>
  </si>
  <si>
    <t>Прочие доходы от компенсации затрат бюджетов городских округов</t>
  </si>
  <si>
    <t>291 1 13 02994 04 0000 130</t>
  </si>
  <si>
    <t>Письмо Управления Культуры АМГО от 05.12.2024 № 05086/11</t>
  </si>
  <si>
    <t>289 1 13 02994 04 0000 130</t>
  </si>
  <si>
    <t xml:space="preserve"> Письмо Управления Образования Администрации МГО от 05.12.2024г. 
№ 4169/10</t>
  </si>
  <si>
    <t>288 1 13 02994 04 0000 130</t>
  </si>
  <si>
    <t xml:space="preserve"> Письмо УСЗН Администрации МГО от  02.12.2024г. 6715/9</t>
  </si>
  <si>
    <t>285 1 13 02994 04 0000 130</t>
  </si>
  <si>
    <t>284 1 13 02994 04 0000 130</t>
  </si>
  <si>
    <t>283 1 13 02994 04 0000 130</t>
  </si>
  <si>
    <t>000 1 13 02994 04 0000 130</t>
  </si>
  <si>
    <t>Доходы, поступающие в порядке возмещения расходов, понесенных в связи с эксплуатацией имущества городских округов</t>
  </si>
  <si>
    <t>289 1 13 02064 04 0000 130</t>
  </si>
  <si>
    <t>288 1 13 02064 04 0000 130</t>
  </si>
  <si>
    <t>287 1 13 02064 04 0000 130</t>
  </si>
  <si>
    <t>283 1 13 02064 04 0000 130</t>
  </si>
  <si>
    <t>000 1 13 02064 04 0000 130</t>
  </si>
  <si>
    <t>Доходы от компенсации затрат государства</t>
  </si>
  <si>
    <t>000 1 13 02000 00 0000 130</t>
  </si>
  <si>
    <t>Прочие доходы от оказания платных услуг (работ) получателями средств бюджетов городских округов</t>
  </si>
  <si>
    <t>289 1 13 01994 04 0000 130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</si>
  <si>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</si>
  <si>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288 1 13 01994 04 0010 130</t>
  </si>
  <si>
    <t>000 1 13 01994 04 0000 130</t>
  </si>
  <si>
    <t>Доходы от оказания платных услуг  и компенсации затрат государства</t>
  </si>
  <si>
    <t>000 1 13 00000 00 0000 000</t>
  </si>
  <si>
    <t>Плата за размещение твердых коммунальных отходов</t>
  </si>
  <si>
    <t>048 1 12 01042 01 6000 120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</si>
  <si>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</si>
  <si>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</si>
  <si>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</si>
  <si>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</si>
  <si>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</si>
  <si>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</si>
  <si>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Плата за негативное воздействие на окружающую среду</t>
  </si>
  <si>
    <t>000 1 12 01000 01 0000 120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</si>
  <si>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</si>
  <si>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283 1 11 09044 04 0000 120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</si>
  <si>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</si>
  <si>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283 1 11 07014 04 0000 120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</si>
  <si>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</si>
  <si>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283 1 11 05312 04 0000 120</t>
  </si>
  <si>
    <t>Доходы от сдачи в аренду имущества, составляющего казну городских округов (за исключением земельных участков)</t>
  </si>
  <si>
    <t>283 1 11 05074 04 0000 120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</si>
  <si>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</si>
  <si>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289 1 11 05034 04 0000 120</t>
  </si>
  <si>
    <t>288 1 11 05034 04 0000 120</t>
  </si>
  <si>
    <t>287 1 11 05034 04 0000 120</t>
  </si>
  <si>
    <t>283 1 11 05034 04 0000 120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</si>
  <si>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</si>
  <si>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283 1 11 05024 04 0000 120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</si>
  <si>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</si>
  <si>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283 1 11 05012 04 0000 120</t>
  </si>
  <si>
    <t>Доходы от использования имущества, находящегося в государственной и муниципальной собственности</t>
  </si>
  <si>
    <t>000 1 11 00000 00 0000 000</t>
  </si>
  <si>
    <t>НАЛОГОВЫЕ ДОХОДЫ</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</si>
  <si>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</si>
  <si>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283 1 08 07150 01 1000 110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</si>
  <si>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</si>
  <si>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</si>
  <si>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Государственная  пошлина</t>
  </si>
  <si>
    <t>000 1 08 00000 00 0000 000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</si>
  <si>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</si>
  <si>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</si>
  <si>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</si>
  <si>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182 1 06 06032 04 1000 110</t>
  </si>
  <si>
    <t>Земельный налог</t>
  </si>
  <si>
    <t>182 1 06 06000 00 0000 110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</si>
  <si>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</si>
  <si>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182 1 06 01020 04 1000 110</t>
  </si>
  <si>
    <t>Налоги  на  имущество</t>
  </si>
  <si>
    <t>000 1 06 00000 00 0000 000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</si>
  <si>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</si>
  <si>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182 1 05 04010 02 1000 110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</si>
  <si>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</si>
  <si>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</si>
  <si>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</si>
  <si>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</si>
  <si>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</si>
  <si>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</si>
  <si>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</si>
  <si>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</si>
  <si>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Налог, взимаемый с налогоплательщиков, выбравших в качестве объекта налогообложения доходы</t>
  </si>
  <si>
    <t>182 1 05 01011 01 0000 110</t>
  </si>
  <si>
    <t>Налог, взимаемый в связи с применением упрощенной системы налогообложения</t>
  </si>
  <si>
    <t xml:space="preserve">182 1 05 01000 00 0000 110 </t>
  </si>
  <si>
    <t>Налоги  на  совокупный  доход</t>
  </si>
  <si>
    <t>000 1 05 00000 00 0000 000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</si>
  <si>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</si>
  <si>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</si>
  <si>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</si>
  <si>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</si>
  <si>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</si>
  <si>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</si>
  <si>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</si>
  <si>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</si>
  <si>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Акцизы по подакцизным товарам (продукции), производимым на территории Российской Федерации</t>
  </si>
  <si>
    <t>000 1 03 02000 01 0000 110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</si>
  <si>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</si>
  <si>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182  1 01 02140 01 1000 110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</si>
  <si>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</si>
  <si>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182  1 01 02130 01 1000 110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</si>
  <si>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</si>
  <si>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182  1 01 02080 01 0000 110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</si>
  <si>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</si>
  <si>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</si>
  <si>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</si>
  <si>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182 1 01 02030 01 0000 110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</si>
  <si>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</si>
  <si>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</si>
  <si>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</si>
  <si>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</si>
  <si>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182 1 01 02010 01 0000 110</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</si>
  <si>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</si>
  <si>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 xml:space="preserve"> Налог на доходы физических лиц</t>
  </si>
  <si>
    <t xml:space="preserve"> 000 1 01 02000 01 0000 110</t>
  </si>
  <si>
    <t>откл</t>
  </si>
  <si>
    <t>Проект бюджета на 
2026 год</t>
  </si>
  <si>
    <t>Бюджет на 
2026 год (29.11.2024)</t>
  </si>
  <si>
    <t xml:space="preserve"> Бюджета на 
2026 год</t>
  </si>
  <si>
    <t>Проект бюджета на 
2025 год</t>
  </si>
  <si>
    <t>Бюджет на 
2025 год (29.11.2024)</t>
  </si>
  <si>
    <t>Бюджета на 
2025 год</t>
  </si>
  <si>
    <t>Причины отклонения</t>
  </si>
  <si>
    <t>Отклонение</t>
  </si>
  <si>
    <t>Проект бюджета на 2024 год</t>
  </si>
  <si>
    <t>Бюджет на 
2024 год (29.11.2024)</t>
  </si>
  <si>
    <t xml:space="preserve"> Бюджет на 
2024 год</t>
  </si>
  <si>
    <t>Наименование доходов</t>
  </si>
  <si>
    <t>Коды бюджетной классификации</t>
  </si>
  <si>
    <t>(тыс. рублей)</t>
  </si>
  <si>
    <t>Объем бюджета Миасского городского округа по доходам на 2024 год и на плановый период 2025 - 2026 годов</t>
  </si>
  <si>
    <t>Приложение  1 к реестру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</si>
</sst>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6" x14ac:knownFonts="1">
    <font>
      <sz val="11"/>
      <color theme="1"/>
      <name val="Calibri"/>
      <family val="2"/>
      <charset val="204"/>
      <scheme val="minor"/>
    </font>
    <font>
      <sz val="10"/>
      <name val="Arial Cyr"/>
      <charset val="204"/>
    </font>
    <font>
      <sz val="14"/>
      <name val="Times New Roman"/>
      <family val="1"/>
      <charset val="204"/>
    </font>
    <font>
      <sz val="10"/>
      <name val="Times New Roman"/>
      <family val="1"/>
      <charset val="204"/>
    </font>
    <font>
      <sz val="10.5"/>
      <name val="Times New Roman"/>
      <family val="1"/>
      <charset val="204"/>
    </font>
    <font>
      <sz val="12"/>
      <name val="Times New Roman"/>
      <family val="1"/>
      <charset val="204"/>
    </font>
    <font>
      <b/>
      <sz val="12"/>
      <name val="Times New Roman"/>
      <family val="1"/>
      <charset val="204"/>
    </font>
    <font>
      <sz val="10"/>
      <name val="Arial"/>
      <family val="2"/>
      <charset val="204"/>
    </font>
    <font>
      <sz val="12"/>
      <color theme="1"/>
      <name val="Times New Roman"/>
      <family val="1"/>
      <charset val="204"/>
    </font>
    <font>
      <b/>
      <sz val="12"/>
      <color theme="1"/>
      <name val="Times New Roman"/>
      <family val="1"/>
      <charset val="204"/>
    </font>
    <font>
      <u/>
      <sz val="12"/>
      <name val="Times New Roman"/>
      <family val="1"/>
      <charset val="204"/>
    </font>
    <font>
      <sz val="12"/>
      <color rgb="FF000000"/>
      <name val="Times New Roman"/>
      <family val="1"/>
      <charset val="204"/>
    </font>
    <font>
      <sz val="10"/>
      <color theme="1"/>
      <name val="Times New Roman"/>
      <family val="1"/>
      <charset val="204"/>
    </font>
    <font>
      <sz val="12"/>
      <color indexed="10"/>
      <name val="Times New Roman"/>
      <family val="1"/>
      <charset val="204"/>
    </font>
    <font>
      <sz val="12"/>
      <color indexed="8"/>
      <name val="Times New Roman"/>
      <family val="1"/>
      <charset val="204"/>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1">
    <xf numFmtId="0" fontId="0" fillId="0" borderId="0"/>
    <xf numFmtId="0" fontId="1" fillId="0" borderId="0"/>
    <xf numFmtId="0" fontId="1" fillId="0" borderId="0" applyFont="0" applyFill="0" applyBorder="0" applyAlignment="0" applyProtection="0"/>
    <xf numFmtId="0" fontId="7" fillId="0" borderId="0"/>
    <xf numFmtId="0" fontId="7" fillId="0" borderId="0"/>
    <xf numFmtId="9" fontId="1" fillId="0" borderId="0" applyFont="0" applyFill="0" applyBorder="0" applyAlignment="0" applyProtection="0"/>
    <xf numFmtId="0" fontId="1" fillId="0" borderId="0"/>
    <xf numFmtId="0" fontId="7"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67">
    <xf numFmtId="0" fontId="0" fillId="0" borderId="0" xfId="0"/>
    <xf numFmtId="0" fontId="0" fillId="2" borderId="0" xfId="0" applyFill="1"/>
    <xf numFmtId="0" fontId="0" fillId="2" borderId="0" xfId="0" applyFont="1" applyFill="1" applyAlignment="1">
      <alignment horizontal="center" vertical="center"/>
    </xf>
    <xf numFmtId="0" fontId="2" fillId="2" borderId="0" xfId="1" applyFont="1" applyFill="1" applyAlignment="1">
      <alignment horizontal="center" vertical="center" wrapText="1"/>
    </xf>
    <xf numFmtId="0" fontId="3" fillId="2" borderId="0" xfId="1" applyFont="1" applyFill="1" applyAlignment="1">
      <alignment horizontal="center" vertical="center" wrapText="1"/>
    </xf>
    <xf numFmtId="0" fontId="4" fillId="2" borderId="0" xfId="1" applyFont="1" applyFill="1" applyAlignment="1">
      <alignment horizontal="justify" vertical="center" wrapText="1"/>
    </xf>
    <xf numFmtId="0" fontId="5" fillId="2" borderId="0" xfId="1" applyFont="1" applyFill="1" applyAlignment="1">
      <alignment horizontal="center" vertical="center" wrapText="1"/>
    </xf>
    <xf numFmtId="164" fontId="5" fillId="2" borderId="1" xfId="2" applyNumberFormat="1" applyFont="1" applyFill="1" applyBorder="1" applyAlignment="1">
      <alignment horizontal="center" vertical="center" wrapText="1"/>
    </xf>
    <xf numFmtId="164" fontId="6" fillId="2" borderId="1" xfId="2" applyNumberFormat="1" applyFont="1" applyFill="1" applyBorder="1" applyAlignment="1">
      <alignment horizontal="center" vertical="center" wrapText="1"/>
    </xf>
    <xf numFmtId="164" fontId="3" fillId="2" borderId="1" xfId="2" applyNumberFormat="1" applyFont="1" applyFill="1" applyBorder="1" applyAlignment="1">
      <alignment horizontal="center" vertical="center" wrapText="1"/>
    </xf>
    <xf numFmtId="49" fontId="6" fillId="2" borderId="1" xfId="3" applyNumberFormat="1" applyFont="1" applyFill="1" applyBorder="1" applyAlignment="1">
      <alignment horizontal="left" vertical="center" wrapText="1"/>
    </xf>
    <xf numFmtId="0" fontId="6" fillId="2" borderId="1" xfId="1" applyFont="1" applyFill="1" applyBorder="1" applyAlignment="1">
      <alignment horizontal="justify" vertical="center" wrapText="1"/>
    </xf>
    <xf numFmtId="0" fontId="6" fillId="2" borderId="1" xfId="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0" fontId="5" fillId="2" borderId="1" xfId="1" applyFont="1" applyFill="1" applyBorder="1" applyAlignment="1">
      <alignment horizontal="justify" vertical="center" wrapText="1"/>
    </xf>
    <xf numFmtId="3"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3" fontId="8" fillId="2" borderId="1" xfId="1" applyNumberFormat="1" applyFont="1" applyFill="1" applyBorder="1" applyAlignment="1">
      <alignment horizontal="justify" vertical="center" wrapText="1"/>
    </xf>
    <xf numFmtId="0" fontId="9" fillId="2" borderId="1" xfId="1" applyNumberFormat="1" applyFont="1" applyFill="1" applyBorder="1" applyAlignment="1">
      <alignment horizontal="justify" vertical="center" wrapText="1"/>
    </xf>
    <xf numFmtId="3" fontId="6" fillId="2" borderId="1" xfId="1" applyNumberFormat="1" applyFont="1" applyFill="1" applyBorder="1" applyAlignment="1">
      <alignment horizontal="center" vertical="center" wrapText="1"/>
    </xf>
    <xf numFmtId="0" fontId="8" fillId="2" borderId="1" xfId="1" applyNumberFormat="1" applyFont="1" applyFill="1" applyBorder="1" applyAlignment="1">
      <alignment horizontal="justify" vertical="center" wrapText="1"/>
    </xf>
    <xf numFmtId="0" fontId="8" fillId="2" borderId="1" xfId="1" applyFont="1" applyFill="1" applyBorder="1" applyAlignment="1">
      <alignment horizontal="center" vertical="center"/>
    </xf>
    <xf numFmtId="164" fontId="5" fillId="2" borderId="2" xfId="2" applyNumberFormat="1" applyFont="1" applyFill="1" applyBorder="1" applyAlignment="1">
      <alignment horizontal="center" vertical="center" wrapText="1"/>
    </xf>
    <xf numFmtId="0" fontId="5" fillId="2" borderId="1" xfId="1" applyNumberFormat="1" applyFont="1" applyFill="1" applyBorder="1" applyAlignment="1">
      <alignment horizontal="justify" vertical="center" wrapText="1"/>
    </xf>
    <xf numFmtId="0" fontId="5" fillId="2" borderId="1" xfId="1" applyFont="1" applyFill="1" applyBorder="1" applyAlignment="1">
      <alignment horizontal="center" vertical="center"/>
    </xf>
    <xf numFmtId="0" fontId="8" fillId="2" borderId="2" xfId="1" applyFont="1" applyFill="1" applyBorder="1" applyAlignment="1">
      <alignment horizontal="justify" vertical="center" wrapText="1"/>
    </xf>
    <xf numFmtId="49" fontId="5" fillId="2" borderId="1" xfId="1" applyNumberFormat="1" applyFont="1" applyFill="1" applyBorder="1" applyAlignment="1" applyProtection="1">
      <alignment horizontal="center" vertical="center" wrapText="1"/>
    </xf>
    <xf numFmtId="0" fontId="5" fillId="2" borderId="2" xfId="1" applyFont="1" applyFill="1" applyBorder="1" applyAlignment="1">
      <alignment horizontal="justify" vertical="center" wrapText="1"/>
    </xf>
    <xf numFmtId="0" fontId="8" fillId="2" borderId="1" xfId="1" applyFont="1" applyFill="1" applyBorder="1" applyAlignment="1">
      <alignment horizontal="justify" vertical="center" wrapText="1"/>
    </xf>
    <xf numFmtId="164" fontId="5" fillId="2" borderId="3" xfId="2" applyNumberFormat="1" applyFont="1" applyFill="1" applyBorder="1" applyAlignment="1">
      <alignment horizontal="center" vertical="center" wrapText="1"/>
    </xf>
    <xf numFmtId="49" fontId="8" fillId="2" borderId="3" xfId="1" applyNumberFormat="1" applyFont="1" applyFill="1" applyBorder="1" applyAlignment="1" applyProtection="1">
      <alignment horizontal="justify" vertical="center" wrapText="1"/>
    </xf>
    <xf numFmtId="49" fontId="6" fillId="2" borderId="4" xfId="3" applyNumberFormat="1" applyFont="1" applyFill="1" applyBorder="1" applyAlignment="1">
      <alignment horizontal="justify" vertical="center" wrapText="1"/>
    </xf>
    <xf numFmtId="164" fontId="5" fillId="2" borderId="7" xfId="2" applyNumberFormat="1" applyFont="1" applyFill="1" applyBorder="1" applyAlignment="1">
      <alignment horizontal="center" vertical="center" wrapText="1"/>
    </xf>
    <xf numFmtId="0" fontId="11" fillId="2" borderId="1" xfId="0" applyFont="1" applyFill="1" applyBorder="1" applyAlignment="1">
      <alignment horizontal="justify" vertical="center" wrapText="1"/>
    </xf>
    <xf numFmtId="3" fontId="5" fillId="2" borderId="6" xfId="1" applyNumberFormat="1" applyFont="1" applyFill="1" applyBorder="1" applyAlignment="1">
      <alignment horizontal="center" vertical="center" wrapText="1"/>
    </xf>
    <xf numFmtId="0" fontId="11" fillId="2" borderId="1" xfId="0" applyFont="1" applyFill="1" applyBorder="1" applyAlignment="1">
      <alignment horizontal="justify" wrapText="1"/>
    </xf>
    <xf numFmtId="0" fontId="5" fillId="2" borderId="1" xfId="1" applyFont="1" applyFill="1" applyBorder="1" applyAlignment="1">
      <alignment horizontal="justify" vertical="center"/>
    </xf>
    <xf numFmtId="49" fontId="5" fillId="2" borderId="1" xfId="3" applyNumberFormat="1" applyFont="1" applyFill="1" applyBorder="1" applyAlignment="1">
      <alignment horizontal="center" vertical="center" wrapText="1"/>
    </xf>
    <xf numFmtId="0" fontId="8" fillId="2" borderId="1" xfId="0" applyFont="1" applyFill="1" applyBorder="1" applyAlignment="1">
      <alignment horizontal="justify" vertical="center" wrapText="1"/>
    </xf>
    <xf numFmtId="49" fontId="5" fillId="2" borderId="1" xfId="4" applyNumberFormat="1" applyFont="1" applyFill="1" applyBorder="1" applyAlignment="1">
      <alignment horizontal="center" vertical="center" wrapText="1"/>
    </xf>
    <xf numFmtId="49" fontId="5" fillId="2" borderId="8" xfId="4" applyNumberFormat="1" applyFont="1" applyFill="1" applyBorder="1" applyAlignment="1">
      <alignment horizontal="center" vertical="center" wrapText="1"/>
    </xf>
    <xf numFmtId="164" fontId="12" fillId="2" borderId="1" xfId="2" applyNumberFormat="1" applyFont="1" applyFill="1" applyBorder="1" applyAlignment="1">
      <alignment horizontal="center" vertical="center" wrapText="1"/>
    </xf>
    <xf numFmtId="164" fontId="8" fillId="2" borderId="1" xfId="1" applyNumberFormat="1" applyFont="1" applyFill="1" applyBorder="1" applyAlignment="1">
      <alignment horizontal="center" vertical="center" wrapText="1"/>
    </xf>
    <xf numFmtId="0" fontId="5" fillId="2" borderId="1" xfId="1" applyFont="1" applyFill="1" applyBorder="1" applyAlignment="1">
      <alignment vertical="center" wrapText="1"/>
    </xf>
    <xf numFmtId="0" fontId="5" fillId="2" borderId="1" xfId="3" applyNumberFormat="1" applyFont="1" applyFill="1" applyBorder="1" applyAlignment="1">
      <alignment horizontal="justify" vertical="center" wrapText="1"/>
    </xf>
    <xf numFmtId="0" fontId="6" fillId="2" borderId="1" xfId="1" quotePrefix="1" applyFont="1" applyFill="1" applyBorder="1" applyAlignment="1">
      <alignment horizontal="justify" vertical="center" wrapText="1"/>
    </xf>
    <xf numFmtId="49" fontId="6" fillId="2" borderId="7" xfId="3" applyNumberFormat="1" applyFont="1" applyFill="1" applyBorder="1" applyAlignment="1">
      <alignment horizontal="center" vertical="center" wrapText="1"/>
    </xf>
    <xf numFmtId="49" fontId="6" fillId="2" borderId="6" xfId="3" applyNumberFormat="1" applyFont="1" applyFill="1" applyBorder="1" applyAlignment="1">
      <alignment horizontal="center" vertical="center" wrapText="1"/>
    </xf>
    <xf numFmtId="0" fontId="5" fillId="2" borderId="1" xfId="4" applyFont="1" applyFill="1" applyBorder="1" applyAlignment="1">
      <alignment horizontal="justify" vertical="center" wrapText="1"/>
    </xf>
    <xf numFmtId="3" fontId="6" fillId="2" borderId="1" xfId="1" applyNumberFormat="1" applyFont="1" applyFill="1" applyBorder="1" applyAlignment="1">
      <alignment horizontal="justify" vertical="center" wrapText="1"/>
    </xf>
    <xf numFmtId="3" fontId="5" fillId="2" borderId="1" xfId="1" applyNumberFormat="1" applyFont="1" applyFill="1" applyBorder="1" applyAlignment="1">
      <alignment horizontal="justify" vertical="center" wrapText="1"/>
    </xf>
    <xf numFmtId="164" fontId="0" fillId="2" borderId="0" xfId="0" applyNumberFormat="1" applyFill="1"/>
    <xf numFmtId="164" fontId="5" fillId="2" borderId="1" xfId="5"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2" fontId="5" fillId="2" borderId="1" xfId="1" applyNumberFormat="1" applyFont="1" applyFill="1" applyBorder="1" applyAlignment="1">
      <alignment horizontal="center" vertical="center" wrapText="1"/>
    </xf>
    <xf numFmtId="165" fontId="3" fillId="2" borderId="9" xfId="1" applyNumberFormat="1" applyFont="1" applyFill="1" applyBorder="1" applyAlignment="1">
      <alignment horizontal="center" vertical="center" wrapText="1"/>
    </xf>
    <xf numFmtId="165" fontId="5" fillId="2" borderId="9" xfId="1" applyNumberFormat="1" applyFont="1" applyFill="1" applyBorder="1" applyAlignment="1">
      <alignment horizontal="center" vertical="center" wrapText="1"/>
    </xf>
    <xf numFmtId="165" fontId="6" fillId="2" borderId="9" xfId="1" applyNumberFormat="1"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5" fillId="2" borderId="0" xfId="4" applyFont="1" applyFill="1" applyAlignment="1">
      <alignment horizontal="right" vertical="center" wrapText="1"/>
    </xf>
    <xf numFmtId="165" fontId="6" fillId="2" borderId="0" xfId="1" applyNumberFormat="1" applyFont="1" applyFill="1" applyBorder="1" applyAlignment="1">
      <alignment horizontal="center" vertical="center" wrapText="1"/>
    </xf>
    <xf numFmtId="165" fontId="5" fillId="2" borderId="9" xfId="1" applyNumberFormat="1" applyFont="1" applyFill="1" applyBorder="1" applyAlignment="1">
      <alignment horizontal="right" vertical="center" wrapText="1"/>
    </xf>
    <xf numFmtId="3" fontId="5" fillId="2" borderId="8"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49" fontId="6" fillId="2" borderId="6" xfId="3" applyNumberFormat="1" applyFont="1" applyFill="1" applyBorder="1" applyAlignment="1">
      <alignment horizontal="left" vertical="center" wrapText="1"/>
    </xf>
    <xf numFmtId="49" fontId="6" fillId="2" borderId="5" xfId="3" applyNumberFormat="1" applyFont="1" applyFill="1" applyBorder="1" applyAlignment="1">
      <alignment horizontal="left"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3"/>
    <cellStyle name="Процентный 2" xfId="5"/>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3"/>
  <sheetViews>
    <sheetView tabSelected="1" zoomScaleNormal="100" workbookViewId="0">
      <pane xSplit="3" ySplit="4" topLeftCell="D5" activePane="bottomRight" state="frozen"/>
      <selection pane="topRight" activeCell="D1" sqref="D1"/>
      <selection pane="bottomLeft" activeCell="A5" sqref="A5"/>
      <selection pane="bottomRight" activeCell="B7" sqref="B7"/>
    </sheetView>
  </sheetViews>
  <sheetFormatPr defaultRowHeight="18.75" x14ac:dyDescent="0.25"/>
  <cols>
    <col min="1" max="1" width="29.7109375" style="6" customWidth="1"/>
    <col min="2" max="2" width="70.85546875" style="5" customWidth="1"/>
    <col min="3" max="3" width="14.28515625" style="3" hidden="1" customWidth="1"/>
    <col min="4" max="5" width="14.28515625" style="3" customWidth="1"/>
    <col min="6" max="6" width="14" style="3" customWidth="1"/>
    <col min="7" max="7" width="16.7109375" style="4" customWidth="1"/>
    <col min="8" max="8" width="14.28515625" style="3" hidden="1" customWidth="1"/>
    <col min="9" max="9" width="14.140625" style="3" customWidth="1"/>
    <col min="10" max="10" width="14.28515625" style="3" customWidth="1"/>
    <col min="11" max="11" width="10.28515625" style="3" customWidth="1"/>
    <col min="12" max="12" width="15" style="1" hidden="1" customWidth="1"/>
    <col min="13" max="13" width="14" style="1" customWidth="1"/>
    <col min="14" max="14" width="15.5703125" style="1" customWidth="1"/>
    <col min="15" max="15" width="11.5703125" style="2" customWidth="1"/>
    <col min="16" max="16" width="17.5703125" style="1" customWidth="1"/>
    <col min="17" max="17" width="10.7109375" style="1" customWidth="1"/>
    <col min="18" max="16384" width="9.140625" style="1"/>
  </cols>
  <sheetData>
    <row r="1" spans="1:17" ht="15.75" x14ac:dyDescent="0.25">
      <c r="A1" s="60" t="s">
        <v>449</v>
      </c>
      <c r="B1" s="60"/>
      <c r="C1" s="60"/>
      <c r="D1" s="60"/>
      <c r="E1" s="60"/>
      <c r="F1" s="60"/>
      <c r="G1" s="60"/>
      <c r="H1" s="60"/>
      <c r="I1" s="60"/>
      <c r="J1" s="60"/>
      <c r="K1" s="60"/>
      <c r="L1" s="60"/>
      <c r="M1" s="60"/>
      <c r="N1" s="60"/>
      <c r="O1" s="60"/>
    </row>
    <row r="2" spans="1:17" ht="15.75" x14ac:dyDescent="0.25">
      <c r="A2" s="61" t="s">
        <v>448</v>
      </c>
      <c r="B2" s="61"/>
      <c r="C2" s="61"/>
      <c r="D2" s="61"/>
      <c r="E2" s="61"/>
      <c r="F2" s="61"/>
      <c r="G2" s="61"/>
      <c r="H2" s="61"/>
      <c r="I2" s="61"/>
      <c r="J2" s="61"/>
      <c r="K2" s="61"/>
      <c r="L2" s="61"/>
    </row>
    <row r="3" spans="1:17" ht="19.5" customHeight="1" x14ac:dyDescent="0.25">
      <c r="A3" s="58"/>
      <c r="B3" s="58"/>
      <c r="C3" s="58"/>
      <c r="D3" s="58"/>
      <c r="E3" s="58"/>
      <c r="F3" s="57"/>
      <c r="G3" s="56"/>
      <c r="H3" s="62" t="s">
        <v>447</v>
      </c>
      <c r="I3" s="62"/>
      <c r="J3" s="62"/>
      <c r="K3" s="62"/>
      <c r="L3" s="62"/>
      <c r="M3" s="62"/>
      <c r="N3" s="62"/>
      <c r="O3" s="62"/>
    </row>
    <row r="4" spans="1:17" ht="53.25" customHeight="1" x14ac:dyDescent="0.25">
      <c r="A4" s="17" t="s">
        <v>446</v>
      </c>
      <c r="B4" s="17" t="s">
        <v>445</v>
      </c>
      <c r="C4" s="17" t="s">
        <v>444</v>
      </c>
      <c r="D4" s="17" t="s">
        <v>443</v>
      </c>
      <c r="E4" s="17" t="s">
        <v>442</v>
      </c>
      <c r="F4" s="17" t="s">
        <v>441</v>
      </c>
      <c r="G4" s="17" t="s">
        <v>440</v>
      </c>
      <c r="H4" s="55" t="s">
        <v>439</v>
      </c>
      <c r="I4" s="17" t="s">
        <v>438</v>
      </c>
      <c r="J4" s="17" t="s">
        <v>437</v>
      </c>
      <c r="K4" s="17" t="s">
        <v>433</v>
      </c>
      <c r="L4" s="55" t="s">
        <v>436</v>
      </c>
      <c r="M4" s="17" t="s">
        <v>435</v>
      </c>
      <c r="N4" s="55" t="s">
        <v>434</v>
      </c>
      <c r="O4" s="17" t="s">
        <v>433</v>
      </c>
    </row>
    <row r="5" spans="1:17" ht="15.75" x14ac:dyDescent="0.25">
      <c r="A5" s="12" t="s">
        <v>432</v>
      </c>
      <c r="B5" s="11" t="s">
        <v>431</v>
      </c>
      <c r="C5" s="8">
        <f>SUM(C7:C13)</f>
        <v>1722982.1</v>
      </c>
      <c r="D5" s="8">
        <f>D7+D8+D9+D10+D11+D12+D13+D14</f>
        <v>2164261.4</v>
      </c>
      <c r="E5" s="8">
        <f>E7+E8+E9+E10+E11+E12+E13+E14</f>
        <v>2158489</v>
      </c>
      <c r="F5" s="7">
        <f t="shared" ref="F5:F68" si="0">E5-D5</f>
        <v>-5772.3999999999069</v>
      </c>
      <c r="G5" s="9"/>
      <c r="H5" s="8">
        <f>SUM(H7:H13)</f>
        <v>1911522.4</v>
      </c>
      <c r="I5" s="8">
        <f>SUM(I7:I14)</f>
        <v>2021972.4</v>
      </c>
      <c r="J5" s="8">
        <f>SUM(J7:J14)</f>
        <v>2021972.4</v>
      </c>
      <c r="K5" s="7">
        <f t="shared" ref="K5:K36" si="1">J5-I5</f>
        <v>0</v>
      </c>
      <c r="L5" s="8">
        <f>SUM(L7:L13)</f>
        <v>2096137.6</v>
      </c>
      <c r="M5" s="8">
        <f>SUM(M7:M14)</f>
        <v>2208307.6</v>
      </c>
      <c r="N5" s="8">
        <f>SUM(N7:N14)</f>
        <v>2208307.6</v>
      </c>
      <c r="O5" s="7">
        <f t="shared" ref="O5:O36" si="2">N5-M5</f>
        <v>0</v>
      </c>
    </row>
    <row r="6" spans="1:17" ht="63" x14ac:dyDescent="0.25">
      <c r="A6" s="54"/>
      <c r="B6" s="29" t="s">
        <v>430</v>
      </c>
      <c r="C6" s="53" t="e">
        <f>(C7+C8+C9+C10+#REF!)*15.77621604/30.77621604+C11+((C12+#REF!)*15.77621604/30.71874477)</f>
        <v>#REF!</v>
      </c>
      <c r="D6" s="53">
        <f>(D7+D8+D9+D10+D13)/30.77621604*15.77621604+D11+((D12+D14)/26.7253079548*13.725307955)</f>
        <v>1113666.5709850821</v>
      </c>
      <c r="E6" s="53">
        <f>(E7+E8+E9+E10+E13)/30.77621604*15.77621604+E11+((E12+E14)/26.7253079548*13.725307955)</f>
        <v>1110942.8831201049</v>
      </c>
      <c r="F6" s="7">
        <f t="shared" si="0"/>
        <v>-2723.6878649771679</v>
      </c>
      <c r="G6" s="9"/>
      <c r="H6" s="53" t="e">
        <f>(H7+H8+H9+H10+#REF!)*15.65877086/30.65877086+H11+((H12+#REF!)*15.65877086/30.60129959)</f>
        <v>#REF!</v>
      </c>
      <c r="I6" s="53">
        <f>(I7+I8+I9+I10+I13)*15.65877086/30.65877086+I11+((I12+I14)*15.65877086/30.60129959)</f>
        <v>1036438.6713765257</v>
      </c>
      <c r="J6" s="53">
        <f>(J7+J8+J9+J10+J13)*15.65877086/30.65877086+J11+((J12+J14)*15.65877086/30.60129959)</f>
        <v>1036438.6713765257</v>
      </c>
      <c r="K6" s="7">
        <f t="shared" si="1"/>
        <v>0</v>
      </c>
      <c r="L6" s="53" t="e">
        <f>(L7+L8+L9+L10+#REF!)*15.32977809/30.32977809+L11+((L12+#REF!)*15.32977809/30.27230683)</f>
        <v>#REF!</v>
      </c>
      <c r="M6" s="53">
        <f>(M7+M8+M9+M10+M13)*15.32977809/30.32977809+M11+((M12+M14)*15.32977809/30.27230683)</f>
        <v>1120128.7446972097</v>
      </c>
      <c r="N6" s="53">
        <f>(N7+N8+N9+N10+N13)*15.32977809/30.32977809+N11+((N12+N14)*15.32977809/30.27230683)</f>
        <v>1120128.7446972097</v>
      </c>
      <c r="O6" s="7">
        <f t="shared" si="2"/>
        <v>0</v>
      </c>
      <c r="P6" s="52"/>
      <c r="Q6" s="52"/>
    </row>
    <row r="7" spans="1:17" ht="78.75" x14ac:dyDescent="0.25">
      <c r="A7" s="63" t="s">
        <v>429</v>
      </c>
      <c r="B7" s="15" t="s">
        <v>428</v>
      </c>
      <c r="C7" s="7">
        <v>1519727.6</v>
      </c>
      <c r="D7" s="7">
        <v>1788206.9</v>
      </c>
      <c r="E7" s="7">
        <v>1747060.9</v>
      </c>
      <c r="F7" s="7">
        <f t="shared" si="0"/>
        <v>-41146</v>
      </c>
      <c r="G7" s="9" t="s">
        <v>232</v>
      </c>
      <c r="H7" s="7">
        <v>1703629</v>
      </c>
      <c r="I7" s="7">
        <v>1703629</v>
      </c>
      <c r="J7" s="7">
        <v>1703629</v>
      </c>
      <c r="K7" s="7">
        <f t="shared" si="1"/>
        <v>0</v>
      </c>
      <c r="L7" s="7">
        <v>1882189.6</v>
      </c>
      <c r="M7" s="7">
        <v>1882189.6</v>
      </c>
      <c r="N7" s="7">
        <v>1882189.6</v>
      </c>
      <c r="O7" s="7">
        <f t="shared" si="2"/>
        <v>0</v>
      </c>
    </row>
    <row r="8" spans="1:17" ht="47.25" x14ac:dyDescent="0.25">
      <c r="A8" s="64"/>
      <c r="B8" s="15" t="s">
        <v>427</v>
      </c>
      <c r="C8" s="7">
        <v>74889.5</v>
      </c>
      <c r="D8" s="7">
        <v>74889.5</v>
      </c>
      <c r="E8" s="7">
        <v>74889.5</v>
      </c>
      <c r="F8" s="7">
        <f t="shared" si="0"/>
        <v>0</v>
      </c>
      <c r="G8" s="9"/>
      <c r="H8" s="7">
        <v>76543.399999999994</v>
      </c>
      <c r="I8" s="7">
        <v>76543.399999999994</v>
      </c>
      <c r="J8" s="7">
        <v>76543.399999999994</v>
      </c>
      <c r="K8" s="7">
        <f t="shared" si="1"/>
        <v>0</v>
      </c>
      <c r="L8" s="7">
        <v>77918</v>
      </c>
      <c r="M8" s="7">
        <v>77918</v>
      </c>
      <c r="N8" s="7">
        <v>77918</v>
      </c>
      <c r="O8" s="7">
        <f t="shared" si="2"/>
        <v>0</v>
      </c>
    </row>
    <row r="9" spans="1:17" ht="110.25" x14ac:dyDescent="0.25">
      <c r="A9" s="16" t="s">
        <v>426</v>
      </c>
      <c r="B9" s="51" t="s">
        <v>425</v>
      </c>
      <c r="C9" s="7">
        <v>12500</v>
      </c>
      <c r="D9" s="7">
        <v>12500</v>
      </c>
      <c r="E9" s="7">
        <v>9500</v>
      </c>
      <c r="F9" s="7">
        <f t="shared" si="0"/>
        <v>-3000</v>
      </c>
      <c r="G9" s="9" t="s">
        <v>232</v>
      </c>
      <c r="H9" s="7">
        <v>13150</v>
      </c>
      <c r="I9" s="7">
        <v>13150</v>
      </c>
      <c r="J9" s="7">
        <v>13150</v>
      </c>
      <c r="K9" s="7">
        <f t="shared" si="1"/>
        <v>0</v>
      </c>
      <c r="L9" s="7">
        <v>14300</v>
      </c>
      <c r="M9" s="7">
        <v>14300</v>
      </c>
      <c r="N9" s="7">
        <v>14300</v>
      </c>
      <c r="O9" s="7">
        <f t="shared" si="2"/>
        <v>0</v>
      </c>
    </row>
    <row r="10" spans="1:17" ht="47.25" x14ac:dyDescent="0.25">
      <c r="A10" s="16" t="s">
        <v>424</v>
      </c>
      <c r="B10" s="15" t="s">
        <v>423</v>
      </c>
      <c r="C10" s="7">
        <v>20315</v>
      </c>
      <c r="D10" s="7">
        <v>30315</v>
      </c>
      <c r="E10" s="7">
        <v>28515</v>
      </c>
      <c r="F10" s="7">
        <f t="shared" si="0"/>
        <v>-1800</v>
      </c>
      <c r="G10" s="9" t="s">
        <v>232</v>
      </c>
      <c r="H10" s="7">
        <v>20750</v>
      </c>
      <c r="I10" s="7">
        <v>20750</v>
      </c>
      <c r="J10" s="7">
        <v>20750</v>
      </c>
      <c r="K10" s="7">
        <f t="shared" si="1"/>
        <v>0</v>
      </c>
      <c r="L10" s="7">
        <v>21100</v>
      </c>
      <c r="M10" s="7">
        <v>21100</v>
      </c>
      <c r="N10" s="7">
        <v>21100</v>
      </c>
      <c r="O10" s="7">
        <f t="shared" si="2"/>
        <v>0</v>
      </c>
    </row>
    <row r="11" spans="1:17" ht="94.5" x14ac:dyDescent="0.25">
      <c r="A11" s="16" t="s">
        <v>422</v>
      </c>
      <c r="B11" s="51" t="s">
        <v>421</v>
      </c>
      <c r="C11" s="7">
        <v>6800</v>
      </c>
      <c r="D11" s="7">
        <v>8300</v>
      </c>
      <c r="E11" s="7">
        <v>8700</v>
      </c>
      <c r="F11" s="7">
        <f t="shared" si="0"/>
        <v>400</v>
      </c>
      <c r="G11" s="9"/>
      <c r="H11" s="7">
        <v>7300</v>
      </c>
      <c r="I11" s="7">
        <v>7300</v>
      </c>
      <c r="J11" s="7">
        <v>7300</v>
      </c>
      <c r="K11" s="7">
        <f t="shared" si="1"/>
        <v>0</v>
      </c>
      <c r="L11" s="7">
        <v>7700</v>
      </c>
      <c r="M11" s="7">
        <v>7700</v>
      </c>
      <c r="N11" s="7">
        <v>7700</v>
      </c>
      <c r="O11" s="7">
        <f t="shared" si="2"/>
        <v>0</v>
      </c>
    </row>
    <row r="12" spans="1:17" ht="94.5" x14ac:dyDescent="0.25">
      <c r="A12" s="16" t="s">
        <v>420</v>
      </c>
      <c r="B12" s="51" t="s">
        <v>419</v>
      </c>
      <c r="C12" s="7">
        <v>88750</v>
      </c>
      <c r="D12" s="7">
        <v>80750</v>
      </c>
      <c r="E12" s="7">
        <v>87750</v>
      </c>
      <c r="F12" s="7">
        <f t="shared" si="0"/>
        <v>7000</v>
      </c>
      <c r="G12" s="9"/>
      <c r="H12" s="7">
        <v>90150</v>
      </c>
      <c r="I12" s="7">
        <v>90150</v>
      </c>
      <c r="J12" s="7">
        <v>90150</v>
      </c>
      <c r="K12" s="7">
        <f t="shared" si="1"/>
        <v>0</v>
      </c>
      <c r="L12" s="7">
        <v>92930</v>
      </c>
      <c r="M12" s="7">
        <v>92930</v>
      </c>
      <c r="N12" s="7">
        <v>92930</v>
      </c>
      <c r="O12" s="7">
        <f t="shared" si="2"/>
        <v>0</v>
      </c>
    </row>
    <row r="13" spans="1:17" ht="78.75" x14ac:dyDescent="0.25">
      <c r="A13" s="16" t="s">
        <v>418</v>
      </c>
      <c r="B13" s="51" t="s">
        <v>417</v>
      </c>
      <c r="C13" s="7">
        <v>0</v>
      </c>
      <c r="D13" s="7">
        <v>43800</v>
      </c>
      <c r="E13" s="7">
        <v>41500</v>
      </c>
      <c r="F13" s="7">
        <f t="shared" si="0"/>
        <v>-2300</v>
      </c>
      <c r="G13" s="9" t="s">
        <v>232</v>
      </c>
      <c r="H13" s="7"/>
      <c r="I13" s="7">
        <v>36250</v>
      </c>
      <c r="J13" s="7">
        <v>36250</v>
      </c>
      <c r="K13" s="7">
        <f t="shared" si="1"/>
        <v>0</v>
      </c>
      <c r="L13" s="7"/>
      <c r="M13" s="7">
        <v>37050</v>
      </c>
      <c r="N13" s="7">
        <v>37050</v>
      </c>
      <c r="O13" s="7">
        <f t="shared" si="2"/>
        <v>0</v>
      </c>
    </row>
    <row r="14" spans="1:17" ht="78.75" x14ac:dyDescent="0.25">
      <c r="A14" s="16" t="s">
        <v>416</v>
      </c>
      <c r="B14" s="51" t="s">
        <v>415</v>
      </c>
      <c r="C14" s="7">
        <v>0</v>
      </c>
      <c r="D14" s="7">
        <v>125500</v>
      </c>
      <c r="E14" s="7">
        <v>160573.6</v>
      </c>
      <c r="F14" s="7">
        <f t="shared" si="0"/>
        <v>35073.600000000006</v>
      </c>
      <c r="G14" s="9"/>
      <c r="H14" s="7"/>
      <c r="I14" s="7">
        <v>74200</v>
      </c>
      <c r="J14" s="7">
        <v>74200</v>
      </c>
      <c r="K14" s="7">
        <f t="shared" si="1"/>
        <v>0</v>
      </c>
      <c r="L14" s="7"/>
      <c r="M14" s="7">
        <v>75120</v>
      </c>
      <c r="N14" s="7">
        <v>75120</v>
      </c>
      <c r="O14" s="7">
        <f t="shared" si="2"/>
        <v>0</v>
      </c>
    </row>
    <row r="15" spans="1:17" ht="31.5" x14ac:dyDescent="0.25">
      <c r="A15" s="20" t="s">
        <v>414</v>
      </c>
      <c r="B15" s="50" t="s">
        <v>413</v>
      </c>
      <c r="C15" s="8">
        <f>C16+C17+C18+C19</f>
        <v>35640.799999999996</v>
      </c>
      <c r="D15" s="8">
        <f>D16+D17+D18+D19</f>
        <v>35640.799999999996</v>
      </c>
      <c r="E15" s="8">
        <f>E16+E17+E18+E19</f>
        <v>38370</v>
      </c>
      <c r="F15" s="7">
        <f t="shared" si="0"/>
        <v>2729.2000000000044</v>
      </c>
      <c r="G15" s="9"/>
      <c r="H15" s="8">
        <f>H16+H17+H18+H19</f>
        <v>36672.300000000003</v>
      </c>
      <c r="I15" s="8">
        <f>I16+I17+I18+I19</f>
        <v>36672.300000000003</v>
      </c>
      <c r="J15" s="8">
        <f>J16+J17+J18+J19</f>
        <v>36672.300000000003</v>
      </c>
      <c r="K15" s="7">
        <f t="shared" si="1"/>
        <v>0</v>
      </c>
      <c r="L15" s="8">
        <f>L16+L17+L18+L19</f>
        <v>37343.9</v>
      </c>
      <c r="M15" s="8">
        <f>M16+M17+M18+M19</f>
        <v>37343.9</v>
      </c>
      <c r="N15" s="8">
        <f>N16+N17+N18+N19</f>
        <v>37343.9</v>
      </c>
      <c r="O15" s="7">
        <f t="shared" si="2"/>
        <v>0</v>
      </c>
    </row>
    <row r="16" spans="1:17" ht="98.25" customHeight="1" x14ac:dyDescent="0.25">
      <c r="A16" s="16" t="s">
        <v>412</v>
      </c>
      <c r="B16" s="49" t="s">
        <v>411</v>
      </c>
      <c r="C16" s="7">
        <v>18588.2</v>
      </c>
      <c r="D16" s="7">
        <v>18588.2</v>
      </c>
      <c r="E16" s="7">
        <v>19845.2</v>
      </c>
      <c r="F16" s="7">
        <f t="shared" si="0"/>
        <v>1257</v>
      </c>
      <c r="G16" s="9" t="s">
        <v>232</v>
      </c>
      <c r="H16" s="7">
        <v>19079.099999999999</v>
      </c>
      <c r="I16" s="7">
        <v>19079.099999999999</v>
      </c>
      <c r="J16" s="7">
        <v>19079.099999999999</v>
      </c>
      <c r="K16" s="7">
        <f t="shared" si="1"/>
        <v>0</v>
      </c>
      <c r="L16" s="7">
        <v>19452.400000000001</v>
      </c>
      <c r="M16" s="7">
        <v>19452.400000000001</v>
      </c>
      <c r="N16" s="7">
        <v>19452.400000000001</v>
      </c>
      <c r="O16" s="7">
        <f t="shared" si="2"/>
        <v>0</v>
      </c>
    </row>
    <row r="17" spans="1:15" ht="98.25" customHeight="1" x14ac:dyDescent="0.25">
      <c r="A17" s="16" t="s">
        <v>410</v>
      </c>
      <c r="B17" s="49" t="s">
        <v>409</v>
      </c>
      <c r="C17" s="7">
        <v>88.6</v>
      </c>
      <c r="D17" s="7">
        <v>88.6</v>
      </c>
      <c r="E17" s="7">
        <v>114.6</v>
      </c>
      <c r="F17" s="7">
        <f t="shared" si="0"/>
        <v>26</v>
      </c>
      <c r="G17" s="9" t="s">
        <v>232</v>
      </c>
      <c r="H17" s="7">
        <v>100.2</v>
      </c>
      <c r="I17" s="7">
        <v>100.2</v>
      </c>
      <c r="J17" s="7">
        <v>100.2</v>
      </c>
      <c r="K17" s="7">
        <f t="shared" si="1"/>
        <v>0</v>
      </c>
      <c r="L17" s="7">
        <v>103.3</v>
      </c>
      <c r="M17" s="7">
        <v>103.3</v>
      </c>
      <c r="N17" s="7">
        <v>103.3</v>
      </c>
      <c r="O17" s="7">
        <f t="shared" si="2"/>
        <v>0</v>
      </c>
    </row>
    <row r="18" spans="1:15" ht="98.25" customHeight="1" x14ac:dyDescent="0.25">
      <c r="A18" s="16" t="s">
        <v>408</v>
      </c>
      <c r="B18" s="49" t="s">
        <v>407</v>
      </c>
      <c r="C18" s="7">
        <v>19273.8</v>
      </c>
      <c r="D18" s="7">
        <v>19273.8</v>
      </c>
      <c r="E18" s="7">
        <v>20570</v>
      </c>
      <c r="F18" s="7">
        <f t="shared" si="0"/>
        <v>1296.2000000000007</v>
      </c>
      <c r="G18" s="9" t="s">
        <v>232</v>
      </c>
      <c r="H18" s="7">
        <v>19864.7</v>
      </c>
      <c r="I18" s="7">
        <v>19864.7</v>
      </c>
      <c r="J18" s="7">
        <v>19864.7</v>
      </c>
      <c r="K18" s="7">
        <f t="shared" si="1"/>
        <v>0</v>
      </c>
      <c r="L18" s="7">
        <v>20259.7</v>
      </c>
      <c r="M18" s="7">
        <v>20259.7</v>
      </c>
      <c r="N18" s="7">
        <v>20259.7</v>
      </c>
      <c r="O18" s="7">
        <f t="shared" si="2"/>
        <v>0</v>
      </c>
    </row>
    <row r="19" spans="1:15" ht="98.25" customHeight="1" x14ac:dyDescent="0.25">
      <c r="A19" s="16" t="s">
        <v>406</v>
      </c>
      <c r="B19" s="49" t="s">
        <v>405</v>
      </c>
      <c r="C19" s="7">
        <v>-2309.8000000000002</v>
      </c>
      <c r="D19" s="7">
        <v>-2309.8000000000002</v>
      </c>
      <c r="E19" s="7">
        <v>-2159.8000000000002</v>
      </c>
      <c r="F19" s="7">
        <f t="shared" si="0"/>
        <v>150</v>
      </c>
      <c r="G19" s="9" t="s">
        <v>232</v>
      </c>
      <c r="H19" s="7">
        <v>-2371.6999999999998</v>
      </c>
      <c r="I19" s="7">
        <v>-2371.6999999999998</v>
      </c>
      <c r="J19" s="7">
        <v>-2371.6999999999998</v>
      </c>
      <c r="K19" s="7">
        <f t="shared" si="1"/>
        <v>0</v>
      </c>
      <c r="L19" s="7">
        <v>-2471.5</v>
      </c>
      <c r="M19" s="7">
        <v>-2471.5</v>
      </c>
      <c r="N19" s="7">
        <v>-2471.5</v>
      </c>
      <c r="O19" s="7">
        <f t="shared" si="2"/>
        <v>0</v>
      </c>
    </row>
    <row r="20" spans="1:15" ht="15.75" x14ac:dyDescent="0.25">
      <c r="A20" s="12" t="s">
        <v>404</v>
      </c>
      <c r="B20" s="46" t="s">
        <v>403</v>
      </c>
      <c r="C20" s="8" t="e">
        <f>C21+C24+#REF!+#REF!</f>
        <v>#REF!</v>
      </c>
      <c r="D20" s="8">
        <f>D21+D24+D25+D26+D27</f>
        <v>581994.9</v>
      </c>
      <c r="E20" s="8">
        <f>E21+E24+E25+E26+E27</f>
        <v>578348.9</v>
      </c>
      <c r="F20" s="7">
        <f t="shared" si="0"/>
        <v>-3646</v>
      </c>
      <c r="G20" s="9"/>
      <c r="H20" s="8" t="e">
        <f>H21+H24+#REF!+#REF!</f>
        <v>#REF!</v>
      </c>
      <c r="I20" s="8">
        <f>I21+I24+I25+I26+I27</f>
        <v>524968</v>
      </c>
      <c r="J20" s="8">
        <f>J21+J24+J25+J26+J27</f>
        <v>524968</v>
      </c>
      <c r="K20" s="7">
        <f t="shared" si="1"/>
        <v>0</v>
      </c>
      <c r="L20" s="8" t="e">
        <f>L21+L24+#REF!+#REF!</f>
        <v>#REF!</v>
      </c>
      <c r="M20" s="8">
        <f>M21+M24+M25+M26+M27</f>
        <v>550387</v>
      </c>
      <c r="N20" s="8">
        <f>N21+N24+N25+N26+N27</f>
        <v>550387</v>
      </c>
      <c r="O20" s="7">
        <f t="shared" si="2"/>
        <v>0</v>
      </c>
    </row>
    <row r="21" spans="1:15" ht="31.5" x14ac:dyDescent="0.25">
      <c r="A21" s="12" t="s">
        <v>402</v>
      </c>
      <c r="B21" s="11" t="s">
        <v>401</v>
      </c>
      <c r="C21" s="8">
        <f>SUM(C22:C23)</f>
        <v>480369</v>
      </c>
      <c r="D21" s="8">
        <f>SUM(D22:D23)</f>
        <v>560249</v>
      </c>
      <c r="E21" s="8">
        <f>SUM(E22:E23)</f>
        <v>557143</v>
      </c>
      <c r="F21" s="7">
        <f t="shared" si="0"/>
        <v>-3106</v>
      </c>
      <c r="G21" s="9"/>
      <c r="H21" s="8">
        <f>SUM(H22:H23)</f>
        <v>504387</v>
      </c>
      <c r="I21" s="8">
        <f>SUM(I22:I23)</f>
        <v>504387</v>
      </c>
      <c r="J21" s="8">
        <f>SUM(J22:J23)</f>
        <v>504387</v>
      </c>
      <c r="K21" s="7">
        <f t="shared" si="1"/>
        <v>0</v>
      </c>
      <c r="L21" s="8">
        <f>SUM(L22:L23)</f>
        <v>529606</v>
      </c>
      <c r="M21" s="8">
        <f>SUM(M22:M23)</f>
        <v>529606</v>
      </c>
      <c r="N21" s="8">
        <f>SUM(N22:N23)</f>
        <v>529606</v>
      </c>
      <c r="O21" s="7">
        <f t="shared" si="2"/>
        <v>0</v>
      </c>
    </row>
    <row r="22" spans="1:15" ht="31.5" x14ac:dyDescent="0.25">
      <c r="A22" s="17" t="s">
        <v>400</v>
      </c>
      <c r="B22" s="15" t="s">
        <v>399</v>
      </c>
      <c r="C22" s="7">
        <v>350585</v>
      </c>
      <c r="D22" s="7">
        <v>403950</v>
      </c>
      <c r="E22" s="7">
        <v>405950</v>
      </c>
      <c r="F22" s="7">
        <f t="shared" si="0"/>
        <v>2000</v>
      </c>
      <c r="G22" s="9"/>
      <c r="H22" s="7">
        <v>370585</v>
      </c>
      <c r="I22" s="7">
        <v>370585</v>
      </c>
      <c r="J22" s="7">
        <v>370585</v>
      </c>
      <c r="K22" s="7">
        <f t="shared" si="1"/>
        <v>0</v>
      </c>
      <c r="L22" s="7">
        <v>390585</v>
      </c>
      <c r="M22" s="7">
        <v>390585</v>
      </c>
      <c r="N22" s="7">
        <v>390585</v>
      </c>
      <c r="O22" s="7">
        <f t="shared" si="2"/>
        <v>0</v>
      </c>
    </row>
    <row r="23" spans="1:15" ht="63" x14ac:dyDescent="0.25">
      <c r="A23" s="17" t="s">
        <v>398</v>
      </c>
      <c r="B23" s="15" t="s">
        <v>397</v>
      </c>
      <c r="C23" s="7">
        <v>129784</v>
      </c>
      <c r="D23" s="7">
        <v>156299</v>
      </c>
      <c r="E23" s="7">
        <v>151193</v>
      </c>
      <c r="F23" s="7">
        <f t="shared" si="0"/>
        <v>-5106</v>
      </c>
      <c r="G23" s="9" t="s">
        <v>232</v>
      </c>
      <c r="H23" s="7">
        <v>133802</v>
      </c>
      <c r="I23" s="7">
        <v>133802</v>
      </c>
      <c r="J23" s="7">
        <v>133802</v>
      </c>
      <c r="K23" s="7">
        <f t="shared" si="1"/>
        <v>0</v>
      </c>
      <c r="L23" s="7">
        <v>139021</v>
      </c>
      <c r="M23" s="7">
        <v>139021</v>
      </c>
      <c r="N23" s="7">
        <v>139021</v>
      </c>
      <c r="O23" s="7">
        <f t="shared" si="2"/>
        <v>0</v>
      </c>
    </row>
    <row r="24" spans="1:15" ht="63" x14ac:dyDescent="0.25">
      <c r="A24" s="17" t="s">
        <v>396</v>
      </c>
      <c r="B24" s="15" t="s">
        <v>395</v>
      </c>
      <c r="C24" s="7">
        <v>0</v>
      </c>
      <c r="D24" s="7">
        <v>199.6</v>
      </c>
      <c r="E24" s="7">
        <v>198</v>
      </c>
      <c r="F24" s="7">
        <f t="shared" si="0"/>
        <v>-1.5999999999999943</v>
      </c>
      <c r="G24" s="9" t="s">
        <v>232</v>
      </c>
      <c r="H24" s="7">
        <v>0</v>
      </c>
      <c r="I24" s="7">
        <v>0</v>
      </c>
      <c r="J24" s="7">
        <v>0</v>
      </c>
      <c r="K24" s="7">
        <f t="shared" si="1"/>
        <v>0</v>
      </c>
      <c r="L24" s="7">
        <v>0</v>
      </c>
      <c r="M24" s="7">
        <v>0</v>
      </c>
      <c r="N24" s="7">
        <v>0</v>
      </c>
      <c r="O24" s="7">
        <f t="shared" si="2"/>
        <v>0</v>
      </c>
    </row>
    <row r="25" spans="1:15" ht="63" x14ac:dyDescent="0.25">
      <c r="A25" s="17" t="s">
        <v>394</v>
      </c>
      <c r="B25" s="15" t="s">
        <v>393</v>
      </c>
      <c r="C25" s="7"/>
      <c r="D25" s="7">
        <v>28.4</v>
      </c>
      <c r="E25" s="7">
        <v>30</v>
      </c>
      <c r="F25" s="7">
        <f t="shared" si="0"/>
        <v>1.6000000000000014</v>
      </c>
      <c r="G25" s="9" t="s">
        <v>232</v>
      </c>
      <c r="H25" s="7"/>
      <c r="I25" s="7">
        <v>0</v>
      </c>
      <c r="J25" s="7">
        <v>0</v>
      </c>
      <c r="K25" s="7">
        <f t="shared" si="1"/>
        <v>0</v>
      </c>
      <c r="L25" s="7"/>
      <c r="M25" s="7">
        <v>0</v>
      </c>
      <c r="N25" s="7">
        <v>0</v>
      </c>
      <c r="O25" s="7">
        <f t="shared" si="2"/>
        <v>0</v>
      </c>
    </row>
    <row r="26" spans="1:15" ht="47.25" x14ac:dyDescent="0.25">
      <c r="A26" s="17" t="s">
        <v>392</v>
      </c>
      <c r="B26" s="15" t="s">
        <v>391</v>
      </c>
      <c r="C26" s="7"/>
      <c r="D26" s="7">
        <v>365.9</v>
      </c>
      <c r="E26" s="7">
        <v>365.9</v>
      </c>
      <c r="F26" s="7">
        <f t="shared" si="0"/>
        <v>0</v>
      </c>
      <c r="G26" s="9"/>
      <c r="H26" s="7"/>
      <c r="I26" s="7">
        <v>181</v>
      </c>
      <c r="J26" s="7">
        <v>181</v>
      </c>
      <c r="K26" s="7">
        <f t="shared" si="1"/>
        <v>0</v>
      </c>
      <c r="L26" s="7"/>
      <c r="M26" s="7">
        <v>181</v>
      </c>
      <c r="N26" s="7">
        <v>181</v>
      </c>
      <c r="O26" s="7">
        <f t="shared" si="2"/>
        <v>0</v>
      </c>
    </row>
    <row r="27" spans="1:15" ht="63" x14ac:dyDescent="0.25">
      <c r="A27" s="17" t="s">
        <v>390</v>
      </c>
      <c r="B27" s="15" t="s">
        <v>389</v>
      </c>
      <c r="C27" s="7"/>
      <c r="D27" s="7">
        <v>21152</v>
      </c>
      <c r="E27" s="7">
        <v>20612</v>
      </c>
      <c r="F27" s="7">
        <f t="shared" si="0"/>
        <v>-540</v>
      </c>
      <c r="G27" s="9" t="s">
        <v>232</v>
      </c>
      <c r="H27" s="7"/>
      <c r="I27" s="7">
        <v>20400</v>
      </c>
      <c r="J27" s="7">
        <v>20400</v>
      </c>
      <c r="K27" s="7">
        <f t="shared" si="1"/>
        <v>0</v>
      </c>
      <c r="L27" s="7"/>
      <c r="M27" s="7">
        <v>20600</v>
      </c>
      <c r="N27" s="7">
        <v>20600</v>
      </c>
      <c r="O27" s="7">
        <f t="shared" si="2"/>
        <v>0</v>
      </c>
    </row>
    <row r="28" spans="1:15" ht="15.75" x14ac:dyDescent="0.25">
      <c r="A28" s="12" t="s">
        <v>388</v>
      </c>
      <c r="B28" s="46" t="s">
        <v>387</v>
      </c>
      <c r="C28" s="8" t="e">
        <f>#REF!+C30</f>
        <v>#REF!</v>
      </c>
      <c r="D28" s="8">
        <f>D29+D30</f>
        <v>209286</v>
      </c>
      <c r="E28" s="8">
        <f>E29+E30</f>
        <v>204342</v>
      </c>
      <c r="F28" s="7">
        <f t="shared" si="0"/>
        <v>-4944</v>
      </c>
      <c r="G28" s="9"/>
      <c r="H28" s="8" t="e">
        <f>#REF!+H30</f>
        <v>#REF!</v>
      </c>
      <c r="I28" s="8">
        <f>I29+I30</f>
        <v>177595</v>
      </c>
      <c r="J28" s="8">
        <f>J29+J30</f>
        <v>177595</v>
      </c>
      <c r="K28" s="7">
        <f t="shared" si="1"/>
        <v>0</v>
      </c>
      <c r="L28" s="8" t="e">
        <f>#REF!+L30</f>
        <v>#REF!</v>
      </c>
      <c r="M28" s="8">
        <f>M29+M30</f>
        <v>177750</v>
      </c>
      <c r="N28" s="8">
        <f>N29+N30</f>
        <v>177750</v>
      </c>
      <c r="O28" s="7">
        <f t="shared" si="2"/>
        <v>0</v>
      </c>
    </row>
    <row r="29" spans="1:15" ht="78.75" x14ac:dyDescent="0.25">
      <c r="A29" s="17" t="s">
        <v>386</v>
      </c>
      <c r="B29" s="15" t="s">
        <v>385</v>
      </c>
      <c r="C29" s="7"/>
      <c r="D29" s="7">
        <v>97500</v>
      </c>
      <c r="E29" s="7">
        <v>97000</v>
      </c>
      <c r="F29" s="7">
        <f t="shared" si="0"/>
        <v>-500</v>
      </c>
      <c r="G29" s="9" t="s">
        <v>232</v>
      </c>
      <c r="H29" s="7"/>
      <c r="I29" s="7">
        <v>83895</v>
      </c>
      <c r="J29" s="7">
        <v>83895</v>
      </c>
      <c r="K29" s="7">
        <f t="shared" si="1"/>
        <v>0</v>
      </c>
      <c r="L29" s="7"/>
      <c r="M29" s="7">
        <v>84000</v>
      </c>
      <c r="N29" s="7">
        <v>84000</v>
      </c>
      <c r="O29" s="7">
        <f t="shared" si="2"/>
        <v>0</v>
      </c>
    </row>
    <row r="30" spans="1:15" ht="15.75" x14ac:dyDescent="0.25">
      <c r="A30" s="17" t="s">
        <v>384</v>
      </c>
      <c r="B30" s="11" t="s">
        <v>383</v>
      </c>
      <c r="C30" s="8" t="e">
        <f>#REF!+#REF!</f>
        <v>#REF!</v>
      </c>
      <c r="D30" s="8">
        <f>SUM(D31:D32)</f>
        <v>111786</v>
      </c>
      <c r="E30" s="8">
        <f>SUM(E31:E32)</f>
        <v>107342</v>
      </c>
      <c r="F30" s="7">
        <f t="shared" si="0"/>
        <v>-4444</v>
      </c>
      <c r="G30" s="9"/>
      <c r="H30" s="8" t="e">
        <f>#REF!+#REF!</f>
        <v>#REF!</v>
      </c>
      <c r="I30" s="8">
        <f>SUM(I31:I32)</f>
        <v>93700</v>
      </c>
      <c r="J30" s="8">
        <f>SUM(J31:J32)</f>
        <v>93700</v>
      </c>
      <c r="K30" s="7">
        <f t="shared" si="1"/>
        <v>0</v>
      </c>
      <c r="L30" s="8" t="e">
        <f>#REF!+#REF!</f>
        <v>#REF!</v>
      </c>
      <c r="M30" s="8">
        <f>SUM(M31:M32)</f>
        <v>93750</v>
      </c>
      <c r="N30" s="8">
        <f>SUM(N31:N32)</f>
        <v>93750</v>
      </c>
      <c r="O30" s="7">
        <f t="shared" si="2"/>
        <v>0</v>
      </c>
    </row>
    <row r="31" spans="1:15" ht="63" x14ac:dyDescent="0.25">
      <c r="A31" s="17" t="s">
        <v>382</v>
      </c>
      <c r="B31" s="15" t="s">
        <v>381</v>
      </c>
      <c r="C31" s="7"/>
      <c r="D31" s="7">
        <v>83847</v>
      </c>
      <c r="E31" s="7">
        <v>82647</v>
      </c>
      <c r="F31" s="7">
        <f t="shared" si="0"/>
        <v>-1200</v>
      </c>
      <c r="G31" s="9" t="s">
        <v>232</v>
      </c>
      <c r="H31" s="7"/>
      <c r="I31" s="7">
        <v>72200</v>
      </c>
      <c r="J31" s="7">
        <v>72200</v>
      </c>
      <c r="K31" s="7">
        <f t="shared" si="1"/>
        <v>0</v>
      </c>
      <c r="L31" s="7"/>
      <c r="M31" s="7">
        <v>72250</v>
      </c>
      <c r="N31" s="7">
        <v>72250</v>
      </c>
      <c r="O31" s="7">
        <f t="shared" si="2"/>
        <v>0</v>
      </c>
    </row>
    <row r="32" spans="1:15" ht="63" x14ac:dyDescent="0.25">
      <c r="A32" s="17" t="s">
        <v>380</v>
      </c>
      <c r="B32" s="15" t="s">
        <v>379</v>
      </c>
      <c r="C32" s="7"/>
      <c r="D32" s="7">
        <v>27939</v>
      </c>
      <c r="E32" s="7">
        <v>24695</v>
      </c>
      <c r="F32" s="7">
        <f t="shared" si="0"/>
        <v>-3244</v>
      </c>
      <c r="G32" s="9" t="s">
        <v>232</v>
      </c>
      <c r="H32" s="7"/>
      <c r="I32" s="7">
        <v>21500</v>
      </c>
      <c r="J32" s="7">
        <v>21500</v>
      </c>
      <c r="K32" s="7">
        <f t="shared" si="1"/>
        <v>0</v>
      </c>
      <c r="L32" s="7"/>
      <c r="M32" s="7">
        <v>21500</v>
      </c>
      <c r="N32" s="7">
        <v>21500</v>
      </c>
      <c r="O32" s="7">
        <f t="shared" si="2"/>
        <v>0</v>
      </c>
    </row>
    <row r="33" spans="1:15" ht="15.75" x14ac:dyDescent="0.25">
      <c r="A33" s="12" t="s">
        <v>378</v>
      </c>
      <c r="B33" s="11" t="s">
        <v>377</v>
      </c>
      <c r="C33" s="8">
        <f>SUM(C34:C35)</f>
        <v>24402</v>
      </c>
      <c r="D33" s="8">
        <f>SUM(D34:D35)</f>
        <v>40800</v>
      </c>
      <c r="E33" s="8">
        <f>SUM(E34:E35)</f>
        <v>41707</v>
      </c>
      <c r="F33" s="7">
        <f t="shared" si="0"/>
        <v>907</v>
      </c>
      <c r="G33" s="9"/>
      <c r="H33" s="8">
        <f>SUM(H34:H35)</f>
        <v>24656</v>
      </c>
      <c r="I33" s="8">
        <f>SUM(I34:I35)</f>
        <v>24931</v>
      </c>
      <c r="J33" s="8">
        <f>SUM(J34:J35)</f>
        <v>24931</v>
      </c>
      <c r="K33" s="7">
        <f t="shared" si="1"/>
        <v>0</v>
      </c>
      <c r="L33" s="8">
        <f>SUM(L34:L35)</f>
        <v>24912</v>
      </c>
      <c r="M33" s="8">
        <f>SUM(M34:M35)</f>
        <v>26017</v>
      </c>
      <c r="N33" s="8">
        <f>SUM(N34:N35)</f>
        <v>26017</v>
      </c>
      <c r="O33" s="7">
        <f t="shared" si="2"/>
        <v>0</v>
      </c>
    </row>
    <row r="34" spans="1:15" ht="47.25" x14ac:dyDescent="0.25">
      <c r="A34" s="17" t="s">
        <v>376</v>
      </c>
      <c r="B34" s="15" t="s">
        <v>375</v>
      </c>
      <c r="C34" s="7">
        <v>24402</v>
      </c>
      <c r="D34" s="7">
        <v>40658</v>
      </c>
      <c r="E34" s="7">
        <v>41095</v>
      </c>
      <c r="F34" s="7">
        <f t="shared" si="0"/>
        <v>437</v>
      </c>
      <c r="G34" s="9" t="s">
        <v>232</v>
      </c>
      <c r="H34" s="7">
        <v>24656</v>
      </c>
      <c r="I34" s="7">
        <v>24656</v>
      </c>
      <c r="J34" s="7">
        <v>24656</v>
      </c>
      <c r="K34" s="7">
        <f t="shared" si="1"/>
        <v>0</v>
      </c>
      <c r="L34" s="7">
        <v>24912</v>
      </c>
      <c r="M34" s="7">
        <v>24912</v>
      </c>
      <c r="N34" s="7">
        <v>24912</v>
      </c>
      <c r="O34" s="7">
        <f t="shared" si="2"/>
        <v>0</v>
      </c>
    </row>
    <row r="35" spans="1:15" ht="63" x14ac:dyDescent="0.25">
      <c r="A35" s="17" t="s">
        <v>374</v>
      </c>
      <c r="B35" s="15" t="s">
        <v>373</v>
      </c>
      <c r="C35" s="7">
        <v>0</v>
      </c>
      <c r="D35" s="7">
        <v>142</v>
      </c>
      <c r="E35" s="7">
        <v>612</v>
      </c>
      <c r="F35" s="7">
        <f t="shared" si="0"/>
        <v>470</v>
      </c>
      <c r="G35" s="9" t="s">
        <v>237</v>
      </c>
      <c r="H35" s="7"/>
      <c r="I35" s="7">
        <v>275</v>
      </c>
      <c r="J35" s="7">
        <v>275</v>
      </c>
      <c r="K35" s="7">
        <f t="shared" si="1"/>
        <v>0</v>
      </c>
      <c r="L35" s="7"/>
      <c r="M35" s="7">
        <v>1105</v>
      </c>
      <c r="N35" s="7">
        <v>1105</v>
      </c>
      <c r="O35" s="7">
        <f t="shared" si="2"/>
        <v>0</v>
      </c>
    </row>
    <row r="36" spans="1:15" ht="15.75" x14ac:dyDescent="0.25">
      <c r="A36" s="48" t="s">
        <v>372</v>
      </c>
      <c r="B36" s="47"/>
      <c r="C36" s="8" t="e">
        <f>C5+C15+C20+C28+C33</f>
        <v>#REF!</v>
      </c>
      <c r="D36" s="8">
        <f>D5+D15+D20+D28+D33</f>
        <v>3031983.0999999996</v>
      </c>
      <c r="E36" s="8">
        <f>E5+E15+E20+E28+E33</f>
        <v>3021256.9</v>
      </c>
      <c r="F36" s="7">
        <f t="shared" si="0"/>
        <v>-10726.199999999721</v>
      </c>
      <c r="G36" s="9"/>
      <c r="H36" s="8" t="e">
        <f>H5+H15+H20+H28+H33</f>
        <v>#REF!</v>
      </c>
      <c r="I36" s="8">
        <f>I5+I15+I20+I28+I33</f>
        <v>2786138.7</v>
      </c>
      <c r="J36" s="8">
        <f>J5+J15+J20+J28+J33</f>
        <v>2786138.7</v>
      </c>
      <c r="K36" s="7">
        <f t="shared" si="1"/>
        <v>0</v>
      </c>
      <c r="L36" s="8" t="e">
        <f>L5+L15+L20+L28+L33</f>
        <v>#REF!</v>
      </c>
      <c r="M36" s="8">
        <f>M5+M15+M20+M28+M33</f>
        <v>2999805.5</v>
      </c>
      <c r="N36" s="8">
        <f>N5+N15+N20+N28+N33</f>
        <v>2999805.5</v>
      </c>
      <c r="O36" s="7">
        <f t="shared" si="2"/>
        <v>0</v>
      </c>
    </row>
    <row r="37" spans="1:15" ht="31.5" x14ac:dyDescent="0.25">
      <c r="A37" s="12" t="s">
        <v>371</v>
      </c>
      <c r="B37" s="46" t="s">
        <v>370</v>
      </c>
      <c r="C37" s="8">
        <f>SUM(C38:C47)</f>
        <v>75070.5</v>
      </c>
      <c r="D37" s="8">
        <f>SUM(D38:D47)</f>
        <v>114175.4</v>
      </c>
      <c r="E37" s="8">
        <f>SUM(E38:E47)</f>
        <v>115206.80000000002</v>
      </c>
      <c r="F37" s="7">
        <f t="shared" si="0"/>
        <v>1031.4000000000233</v>
      </c>
      <c r="G37" s="9"/>
      <c r="H37" s="8">
        <f>SUM(H38:H47)</f>
        <v>74665.7</v>
      </c>
      <c r="I37" s="8">
        <f>SUM(I38:I47)</f>
        <v>74665.7</v>
      </c>
      <c r="J37" s="8">
        <f>SUM(J38:J47)</f>
        <v>74665.7</v>
      </c>
      <c r="K37" s="7">
        <f t="shared" ref="K37:K68" si="3">J37-I37</f>
        <v>0</v>
      </c>
      <c r="L37" s="8">
        <f>SUM(L38:L47)</f>
        <v>74252.7</v>
      </c>
      <c r="M37" s="8">
        <f>SUM(M38:M47)</f>
        <v>74252.7</v>
      </c>
      <c r="N37" s="8">
        <f>SUM(N38:N47)</f>
        <v>74252.7</v>
      </c>
      <c r="O37" s="7">
        <f t="shared" ref="O37:O68" si="4">N37-M37</f>
        <v>0</v>
      </c>
    </row>
    <row r="38" spans="1:15" ht="78.75" x14ac:dyDescent="0.25">
      <c r="A38" s="38" t="s">
        <v>369</v>
      </c>
      <c r="B38" s="45" t="s">
        <v>368</v>
      </c>
      <c r="C38" s="7">
        <v>50526.5</v>
      </c>
      <c r="D38" s="7">
        <v>88670.399999999994</v>
      </c>
      <c r="E38" s="7">
        <v>89631.1</v>
      </c>
      <c r="F38" s="7">
        <f t="shared" si="0"/>
        <v>960.70000000001164</v>
      </c>
      <c r="G38" s="9" t="s">
        <v>237</v>
      </c>
      <c r="H38" s="7">
        <v>50526.5</v>
      </c>
      <c r="I38" s="7">
        <v>50526.5</v>
      </c>
      <c r="J38" s="7">
        <v>50526.5</v>
      </c>
      <c r="K38" s="7">
        <f t="shared" si="3"/>
        <v>0</v>
      </c>
      <c r="L38" s="7">
        <v>50526.5</v>
      </c>
      <c r="M38" s="7">
        <v>50526.5</v>
      </c>
      <c r="N38" s="7">
        <v>50526.5</v>
      </c>
      <c r="O38" s="7">
        <f t="shared" si="4"/>
        <v>0</v>
      </c>
    </row>
    <row r="39" spans="1:15" ht="78.75" x14ac:dyDescent="0.25">
      <c r="A39" s="38" t="s">
        <v>367</v>
      </c>
      <c r="B39" s="45" t="s">
        <v>366</v>
      </c>
      <c r="C39" s="7">
        <v>5947.7</v>
      </c>
      <c r="D39" s="7">
        <v>5226.2</v>
      </c>
      <c r="E39" s="7">
        <v>5323.7</v>
      </c>
      <c r="F39" s="7">
        <f t="shared" si="0"/>
        <v>97.5</v>
      </c>
      <c r="G39" s="9" t="s">
        <v>237</v>
      </c>
      <c r="H39" s="7">
        <v>5947.7</v>
      </c>
      <c r="I39" s="7">
        <v>5947.7</v>
      </c>
      <c r="J39" s="7">
        <v>5947.7</v>
      </c>
      <c r="K39" s="7">
        <f t="shared" si="3"/>
        <v>0</v>
      </c>
      <c r="L39" s="7">
        <v>5947.7</v>
      </c>
      <c r="M39" s="7">
        <v>5947.7</v>
      </c>
      <c r="N39" s="7">
        <v>5947.7</v>
      </c>
      <c r="O39" s="7">
        <f t="shared" si="4"/>
        <v>0</v>
      </c>
    </row>
    <row r="40" spans="1:15" ht="63" x14ac:dyDescent="0.25">
      <c r="A40" s="38" t="s">
        <v>365</v>
      </c>
      <c r="B40" s="45" t="s">
        <v>361</v>
      </c>
      <c r="C40" s="7">
        <v>300.5</v>
      </c>
      <c r="D40" s="7">
        <v>319.10000000000002</v>
      </c>
      <c r="E40" s="7">
        <v>319.10000000000002</v>
      </c>
      <c r="F40" s="7">
        <f t="shared" si="0"/>
        <v>0</v>
      </c>
      <c r="G40" s="9"/>
      <c r="H40" s="7">
        <v>300.5</v>
      </c>
      <c r="I40" s="7">
        <v>300.5</v>
      </c>
      <c r="J40" s="7">
        <v>300.5</v>
      </c>
      <c r="K40" s="7">
        <f t="shared" si="3"/>
        <v>0</v>
      </c>
      <c r="L40" s="7">
        <v>300.5</v>
      </c>
      <c r="M40" s="7">
        <v>300.5</v>
      </c>
      <c r="N40" s="7">
        <v>300.5</v>
      </c>
      <c r="O40" s="7">
        <f t="shared" si="4"/>
        <v>0</v>
      </c>
    </row>
    <row r="41" spans="1:15" ht="63" x14ac:dyDescent="0.25">
      <c r="A41" s="38" t="s">
        <v>364</v>
      </c>
      <c r="B41" s="45" t="s">
        <v>361</v>
      </c>
      <c r="C41" s="7">
        <v>11.2</v>
      </c>
      <c r="D41" s="7">
        <v>2.8</v>
      </c>
      <c r="E41" s="7">
        <v>2.8</v>
      </c>
      <c r="F41" s="7">
        <f t="shared" si="0"/>
        <v>0</v>
      </c>
      <c r="G41" s="9"/>
      <c r="H41" s="7">
        <v>11.2</v>
      </c>
      <c r="I41" s="7">
        <v>11.2</v>
      </c>
      <c r="J41" s="7">
        <v>11.2</v>
      </c>
      <c r="K41" s="7">
        <f t="shared" si="3"/>
        <v>0</v>
      </c>
      <c r="L41" s="7">
        <v>11.2</v>
      </c>
      <c r="M41" s="7">
        <v>11.2</v>
      </c>
      <c r="N41" s="7">
        <v>11.2</v>
      </c>
      <c r="O41" s="7">
        <f t="shared" si="4"/>
        <v>0</v>
      </c>
    </row>
    <row r="42" spans="1:15" ht="76.5" x14ac:dyDescent="0.25">
      <c r="A42" s="38" t="s">
        <v>363</v>
      </c>
      <c r="B42" s="45" t="s">
        <v>361</v>
      </c>
      <c r="C42" s="7">
        <v>566.9</v>
      </c>
      <c r="D42" s="7">
        <v>807.2</v>
      </c>
      <c r="E42" s="7">
        <v>963.2</v>
      </c>
      <c r="F42" s="7">
        <f t="shared" si="0"/>
        <v>156</v>
      </c>
      <c r="G42" s="9" t="s">
        <v>306</v>
      </c>
      <c r="H42" s="7">
        <v>297.89999999999998</v>
      </c>
      <c r="I42" s="7">
        <v>297.89999999999998</v>
      </c>
      <c r="J42" s="7">
        <v>297.89999999999998</v>
      </c>
      <c r="K42" s="7">
        <f t="shared" si="3"/>
        <v>0</v>
      </c>
      <c r="L42" s="7">
        <v>297.89999999999998</v>
      </c>
      <c r="M42" s="7">
        <v>297.89999999999998</v>
      </c>
      <c r="N42" s="7">
        <v>297.89999999999998</v>
      </c>
      <c r="O42" s="7">
        <f t="shared" si="4"/>
        <v>0</v>
      </c>
    </row>
    <row r="43" spans="1:15" ht="63" x14ac:dyDescent="0.25">
      <c r="A43" s="38" t="s">
        <v>362</v>
      </c>
      <c r="B43" s="45" t="s">
        <v>361</v>
      </c>
      <c r="C43" s="7">
        <v>176.2</v>
      </c>
      <c r="D43" s="7">
        <v>176.2</v>
      </c>
      <c r="E43" s="7">
        <v>176.2</v>
      </c>
      <c r="F43" s="7">
        <f t="shared" si="0"/>
        <v>0</v>
      </c>
      <c r="G43" s="9"/>
      <c r="H43" s="7">
        <v>176.2</v>
      </c>
      <c r="I43" s="7">
        <v>176.2</v>
      </c>
      <c r="J43" s="7">
        <v>176.2</v>
      </c>
      <c r="K43" s="7">
        <f t="shared" si="3"/>
        <v>0</v>
      </c>
      <c r="L43" s="7">
        <v>176.2</v>
      </c>
      <c r="M43" s="7">
        <v>176.2</v>
      </c>
      <c r="N43" s="7">
        <v>176.2</v>
      </c>
      <c r="O43" s="7">
        <f t="shared" si="4"/>
        <v>0</v>
      </c>
    </row>
    <row r="44" spans="1:15" ht="51" x14ac:dyDescent="0.25">
      <c r="A44" s="38" t="s">
        <v>360</v>
      </c>
      <c r="B44" s="24" t="s">
        <v>359</v>
      </c>
      <c r="C44" s="7">
        <v>7510</v>
      </c>
      <c r="D44" s="7">
        <v>8050</v>
      </c>
      <c r="E44" s="7">
        <v>7650</v>
      </c>
      <c r="F44" s="7">
        <f t="shared" si="0"/>
        <v>-400</v>
      </c>
      <c r="G44" s="9" t="s">
        <v>237</v>
      </c>
      <c r="H44" s="7">
        <v>7510</v>
      </c>
      <c r="I44" s="7">
        <v>7510</v>
      </c>
      <c r="J44" s="7">
        <v>7510</v>
      </c>
      <c r="K44" s="7">
        <f t="shared" si="3"/>
        <v>0</v>
      </c>
      <c r="L44" s="7">
        <v>7510</v>
      </c>
      <c r="M44" s="7">
        <v>7510</v>
      </c>
      <c r="N44" s="7">
        <v>7510</v>
      </c>
      <c r="O44" s="7">
        <f t="shared" si="4"/>
        <v>0</v>
      </c>
    </row>
    <row r="45" spans="1:15" ht="110.25" x14ac:dyDescent="0.25">
      <c r="A45" s="38" t="s">
        <v>358</v>
      </c>
      <c r="B45" s="45" t="s">
        <v>357</v>
      </c>
      <c r="C45" s="7">
        <v>7.8</v>
      </c>
      <c r="D45" s="7">
        <v>9.5</v>
      </c>
      <c r="E45" s="7">
        <v>9.5</v>
      </c>
      <c r="F45" s="7">
        <f t="shared" si="0"/>
        <v>0</v>
      </c>
      <c r="G45" s="9"/>
      <c r="H45" s="7">
        <v>7.8</v>
      </c>
      <c r="I45" s="7">
        <v>7.8</v>
      </c>
      <c r="J45" s="7">
        <v>7.8</v>
      </c>
      <c r="K45" s="7">
        <f t="shared" si="3"/>
        <v>0</v>
      </c>
      <c r="L45" s="7">
        <v>7.8</v>
      </c>
      <c r="M45" s="7">
        <v>7.8</v>
      </c>
      <c r="N45" s="7">
        <v>7.8</v>
      </c>
      <c r="O45" s="7">
        <f t="shared" si="4"/>
        <v>0</v>
      </c>
    </row>
    <row r="46" spans="1:15" ht="47.25" x14ac:dyDescent="0.25">
      <c r="A46" s="38" t="s">
        <v>356</v>
      </c>
      <c r="B46" s="45" t="s">
        <v>355</v>
      </c>
      <c r="C46" s="7">
        <v>414</v>
      </c>
      <c r="D46" s="7">
        <v>476.1</v>
      </c>
      <c r="E46" s="7">
        <v>476.1</v>
      </c>
      <c r="F46" s="7">
        <f t="shared" si="0"/>
        <v>0</v>
      </c>
      <c r="G46" s="9"/>
      <c r="H46" s="7">
        <v>414</v>
      </c>
      <c r="I46" s="7">
        <v>414</v>
      </c>
      <c r="J46" s="7">
        <v>414</v>
      </c>
      <c r="K46" s="7">
        <f t="shared" si="3"/>
        <v>0</v>
      </c>
      <c r="L46" s="7">
        <v>130</v>
      </c>
      <c r="M46" s="7">
        <v>130</v>
      </c>
      <c r="N46" s="7">
        <v>130</v>
      </c>
      <c r="O46" s="7">
        <f t="shared" si="4"/>
        <v>0</v>
      </c>
    </row>
    <row r="47" spans="1:15" ht="78.75" x14ac:dyDescent="0.25">
      <c r="A47" s="38" t="s">
        <v>354</v>
      </c>
      <c r="B47" s="15" t="s">
        <v>353</v>
      </c>
      <c r="C47" s="7">
        <v>9609.7000000000007</v>
      </c>
      <c r="D47" s="7">
        <v>10437.9</v>
      </c>
      <c r="E47" s="7">
        <v>10655.1</v>
      </c>
      <c r="F47" s="7">
        <f t="shared" si="0"/>
        <v>217.20000000000073</v>
      </c>
      <c r="G47" s="9" t="s">
        <v>237</v>
      </c>
      <c r="H47" s="7">
        <v>9473.9</v>
      </c>
      <c r="I47" s="7">
        <v>9473.9</v>
      </c>
      <c r="J47" s="7">
        <v>9473.9</v>
      </c>
      <c r="K47" s="7">
        <f t="shared" si="3"/>
        <v>0</v>
      </c>
      <c r="L47" s="7">
        <v>9344.9</v>
      </c>
      <c r="M47" s="7">
        <v>9344.9</v>
      </c>
      <c r="N47" s="7">
        <v>9344.9</v>
      </c>
      <c r="O47" s="7">
        <f t="shared" si="4"/>
        <v>0</v>
      </c>
    </row>
    <row r="48" spans="1:15" ht="15.75" x14ac:dyDescent="0.25">
      <c r="A48" s="12" t="s">
        <v>352</v>
      </c>
      <c r="B48" s="11" t="s">
        <v>351</v>
      </c>
      <c r="C48" s="8">
        <f>SUM(C49:C52)</f>
        <v>2062.1</v>
      </c>
      <c r="D48" s="8">
        <f>SUM(D49:D52)</f>
        <v>5111.3</v>
      </c>
      <c r="E48" s="8">
        <f>SUM(E49:E52)</f>
        <v>5197.3</v>
      </c>
      <c r="F48" s="7">
        <f t="shared" si="0"/>
        <v>86</v>
      </c>
      <c r="G48" s="9"/>
      <c r="H48" s="8">
        <f>SUM(H49:H51)</f>
        <v>2183.3999999999996</v>
      </c>
      <c r="I48" s="8">
        <f>SUM(I49:I51)</f>
        <v>2183.3999999999996</v>
      </c>
      <c r="J48" s="8">
        <f>SUM(J49:J51)</f>
        <v>2183.3999999999996</v>
      </c>
      <c r="K48" s="7">
        <f t="shared" si="3"/>
        <v>0</v>
      </c>
      <c r="L48" s="8">
        <f>SUM(L49:L51)</f>
        <v>2311.6999999999998</v>
      </c>
      <c r="M48" s="8">
        <f>SUM(M49:M51)</f>
        <v>2311.6999999999998</v>
      </c>
      <c r="N48" s="8">
        <f>SUM(N49:N51)</f>
        <v>2311.6999999999998</v>
      </c>
      <c r="O48" s="7">
        <f t="shared" si="4"/>
        <v>0</v>
      </c>
    </row>
    <row r="49" spans="1:15" ht="63" x14ac:dyDescent="0.25">
      <c r="A49" s="17" t="s">
        <v>350</v>
      </c>
      <c r="B49" s="15" t="s">
        <v>349</v>
      </c>
      <c r="C49" s="7">
        <v>1140</v>
      </c>
      <c r="D49" s="7">
        <v>960.6</v>
      </c>
      <c r="E49" s="7">
        <v>1043.2</v>
      </c>
      <c r="F49" s="7">
        <f t="shared" si="0"/>
        <v>82.600000000000023</v>
      </c>
      <c r="G49" s="9" t="s">
        <v>225</v>
      </c>
      <c r="H49" s="7">
        <v>1207</v>
      </c>
      <c r="I49" s="7">
        <v>1207</v>
      </c>
      <c r="J49" s="7">
        <v>1207</v>
      </c>
      <c r="K49" s="7">
        <f t="shared" si="3"/>
        <v>0</v>
      </c>
      <c r="L49" s="7">
        <v>1278</v>
      </c>
      <c r="M49" s="7">
        <v>1278</v>
      </c>
      <c r="N49" s="7">
        <v>1278</v>
      </c>
      <c r="O49" s="7">
        <f t="shared" si="4"/>
        <v>0</v>
      </c>
    </row>
    <row r="50" spans="1:15" ht="63" x14ac:dyDescent="0.25">
      <c r="A50" s="17" t="s">
        <v>348</v>
      </c>
      <c r="B50" s="15" t="s">
        <v>347</v>
      </c>
      <c r="C50" s="7">
        <v>411.9</v>
      </c>
      <c r="D50" s="7">
        <v>3394</v>
      </c>
      <c r="E50" s="7">
        <v>3397.4</v>
      </c>
      <c r="F50" s="7">
        <f t="shared" si="0"/>
        <v>3.4000000000000909</v>
      </c>
      <c r="G50" s="9" t="s">
        <v>225</v>
      </c>
      <c r="H50" s="7">
        <v>436.1</v>
      </c>
      <c r="I50" s="7">
        <v>436.1</v>
      </c>
      <c r="J50" s="7">
        <v>436.1</v>
      </c>
      <c r="K50" s="7">
        <f t="shared" si="3"/>
        <v>0</v>
      </c>
      <c r="L50" s="7">
        <v>461.7</v>
      </c>
      <c r="M50" s="7">
        <v>461.7</v>
      </c>
      <c r="N50" s="7">
        <v>461.7</v>
      </c>
      <c r="O50" s="7">
        <f t="shared" si="4"/>
        <v>0</v>
      </c>
    </row>
    <row r="51" spans="1:15" ht="63" x14ac:dyDescent="0.25">
      <c r="A51" s="17" t="s">
        <v>346</v>
      </c>
      <c r="B51" s="15" t="s">
        <v>345</v>
      </c>
      <c r="C51" s="7">
        <v>510.2</v>
      </c>
      <c r="D51" s="7">
        <v>751.9</v>
      </c>
      <c r="E51" s="7">
        <v>751.9</v>
      </c>
      <c r="F51" s="7">
        <f t="shared" si="0"/>
        <v>0</v>
      </c>
      <c r="G51" s="9"/>
      <c r="H51" s="7">
        <v>540.29999999999995</v>
      </c>
      <c r="I51" s="7">
        <v>540.29999999999995</v>
      </c>
      <c r="J51" s="7">
        <v>540.29999999999995</v>
      </c>
      <c r="K51" s="7">
        <f t="shared" si="3"/>
        <v>0</v>
      </c>
      <c r="L51" s="7">
        <v>572</v>
      </c>
      <c r="M51" s="7">
        <v>572</v>
      </c>
      <c r="N51" s="7">
        <v>572</v>
      </c>
      <c r="O51" s="7">
        <f t="shared" si="4"/>
        <v>0</v>
      </c>
    </row>
    <row r="52" spans="1:15" ht="15.75" x14ac:dyDescent="0.25">
      <c r="A52" s="17" t="s">
        <v>344</v>
      </c>
      <c r="B52" s="15" t="s">
        <v>343</v>
      </c>
      <c r="C52" s="7">
        <v>0</v>
      </c>
      <c r="D52" s="7">
        <v>4.8</v>
      </c>
      <c r="E52" s="7">
        <v>4.8</v>
      </c>
      <c r="F52" s="7">
        <f t="shared" si="0"/>
        <v>0</v>
      </c>
      <c r="G52" s="9"/>
      <c r="H52" s="7"/>
      <c r="I52" s="7">
        <v>0</v>
      </c>
      <c r="J52" s="7">
        <v>0</v>
      </c>
      <c r="K52" s="7">
        <f t="shared" si="3"/>
        <v>0</v>
      </c>
      <c r="L52" s="7"/>
      <c r="M52" s="7">
        <v>0</v>
      </c>
      <c r="N52" s="7">
        <v>0</v>
      </c>
      <c r="O52" s="7">
        <f t="shared" si="4"/>
        <v>0</v>
      </c>
    </row>
    <row r="53" spans="1:15" ht="31.5" x14ac:dyDescent="0.25">
      <c r="A53" s="12" t="s">
        <v>342</v>
      </c>
      <c r="B53" s="11" t="s">
        <v>341</v>
      </c>
      <c r="C53" s="8">
        <f>C54+C57</f>
        <v>9135.2999999999993</v>
      </c>
      <c r="D53" s="8">
        <f>D54+D57</f>
        <v>15685.8</v>
      </c>
      <c r="E53" s="8">
        <f>E54+E57</f>
        <v>19183.3</v>
      </c>
      <c r="F53" s="7">
        <f t="shared" si="0"/>
        <v>3497.5</v>
      </c>
      <c r="G53" s="9"/>
      <c r="H53" s="8">
        <f>H54+H57</f>
        <v>8839.2000000000007</v>
      </c>
      <c r="I53" s="8">
        <f>I54+I57</f>
        <v>8839.2000000000007</v>
      </c>
      <c r="J53" s="8">
        <f>J54+J57</f>
        <v>8839.2000000000007</v>
      </c>
      <c r="K53" s="7">
        <f t="shared" si="3"/>
        <v>0</v>
      </c>
      <c r="L53" s="8">
        <f>L54+L57</f>
        <v>8843.2000000000007</v>
      </c>
      <c r="M53" s="8">
        <f>M54+M57</f>
        <v>8843.2000000000007</v>
      </c>
      <c r="N53" s="8">
        <f>N54+N57</f>
        <v>8843.2000000000007</v>
      </c>
      <c r="O53" s="7">
        <f t="shared" si="4"/>
        <v>0</v>
      </c>
    </row>
    <row r="54" spans="1:15" ht="31.5" x14ac:dyDescent="0.25">
      <c r="A54" s="17" t="s">
        <v>340</v>
      </c>
      <c r="B54" s="15" t="s">
        <v>336</v>
      </c>
      <c r="C54" s="8">
        <f>SUM(C55:C56)</f>
        <v>6019.9</v>
      </c>
      <c r="D54" s="8">
        <f>SUM(D55:D56)</f>
        <v>8826</v>
      </c>
      <c r="E54" s="8">
        <f>SUM(E55:E56)</f>
        <v>8826</v>
      </c>
      <c r="F54" s="7">
        <f t="shared" si="0"/>
        <v>0</v>
      </c>
      <c r="G54" s="9"/>
      <c r="H54" s="8">
        <f>SUM(H55:H56)</f>
        <v>6028.9</v>
      </c>
      <c r="I54" s="8">
        <f>SUM(I55:I56)</f>
        <v>6028.9</v>
      </c>
      <c r="J54" s="8">
        <f>SUM(J55:J56)</f>
        <v>6028.9</v>
      </c>
      <c r="K54" s="7">
        <f t="shared" si="3"/>
        <v>0</v>
      </c>
      <c r="L54" s="8">
        <f>SUM(L55:L56)</f>
        <v>6028.9</v>
      </c>
      <c r="M54" s="8">
        <f>SUM(M55:M56)</f>
        <v>6028.9</v>
      </c>
      <c r="N54" s="8">
        <f>SUM(N55:N56)</f>
        <v>6028.9</v>
      </c>
      <c r="O54" s="7">
        <f t="shared" si="4"/>
        <v>0</v>
      </c>
    </row>
    <row r="55" spans="1:15" ht="63" x14ac:dyDescent="0.25">
      <c r="A55" s="17" t="s">
        <v>339</v>
      </c>
      <c r="B55" s="15" t="s">
        <v>338</v>
      </c>
      <c r="C55" s="7">
        <v>4861.5</v>
      </c>
      <c r="D55" s="7">
        <v>7162.3</v>
      </c>
      <c r="E55" s="7">
        <v>7162.3</v>
      </c>
      <c r="F55" s="7">
        <f t="shared" si="0"/>
        <v>0</v>
      </c>
      <c r="G55" s="9"/>
      <c r="H55" s="7">
        <v>4861.5</v>
      </c>
      <c r="I55" s="7">
        <v>4861.5</v>
      </c>
      <c r="J55" s="7">
        <v>4861.5</v>
      </c>
      <c r="K55" s="7">
        <f t="shared" si="3"/>
        <v>0</v>
      </c>
      <c r="L55" s="7">
        <v>4861.5</v>
      </c>
      <c r="M55" s="7">
        <v>4861.5</v>
      </c>
      <c r="N55" s="7">
        <v>4861.5</v>
      </c>
      <c r="O55" s="7">
        <f t="shared" si="4"/>
        <v>0</v>
      </c>
    </row>
    <row r="56" spans="1:15" ht="31.5" x14ac:dyDescent="0.25">
      <c r="A56" s="17" t="s">
        <v>337</v>
      </c>
      <c r="B56" s="15" t="s">
        <v>336</v>
      </c>
      <c r="C56" s="7">
        <v>1158.4000000000001</v>
      </c>
      <c r="D56" s="7">
        <v>1663.7</v>
      </c>
      <c r="E56" s="7">
        <v>1663.7</v>
      </c>
      <c r="F56" s="7">
        <f t="shared" si="0"/>
        <v>0</v>
      </c>
      <c r="G56" s="9"/>
      <c r="H56" s="7">
        <v>1167.4000000000001</v>
      </c>
      <c r="I56" s="7">
        <v>1167.4000000000001</v>
      </c>
      <c r="J56" s="7">
        <v>1167.4000000000001</v>
      </c>
      <c r="K56" s="7">
        <f t="shared" si="3"/>
        <v>0</v>
      </c>
      <c r="L56" s="7">
        <v>1167.4000000000001</v>
      </c>
      <c r="M56" s="7">
        <v>1167.4000000000001</v>
      </c>
      <c r="N56" s="7">
        <v>1167.4000000000001</v>
      </c>
      <c r="O56" s="7">
        <f t="shared" si="4"/>
        <v>0</v>
      </c>
    </row>
    <row r="57" spans="1:15" ht="15.75" x14ac:dyDescent="0.25">
      <c r="A57" s="12" t="s">
        <v>335</v>
      </c>
      <c r="B57" s="11" t="s">
        <v>334</v>
      </c>
      <c r="C57" s="8">
        <f>C58+C63</f>
        <v>3115.4</v>
      </c>
      <c r="D57" s="8">
        <f>D58+D63</f>
        <v>6859.7999999999993</v>
      </c>
      <c r="E57" s="8">
        <f>E58+E63</f>
        <v>10357.299999999999</v>
      </c>
      <c r="F57" s="7">
        <f t="shared" si="0"/>
        <v>3497.5</v>
      </c>
      <c r="G57" s="9"/>
      <c r="H57" s="8">
        <f>H58+H63</f>
        <v>2810.3</v>
      </c>
      <c r="I57" s="8">
        <f>I58+I63</f>
        <v>2810.3</v>
      </c>
      <c r="J57" s="8">
        <f>J58+J63</f>
        <v>2810.3</v>
      </c>
      <c r="K57" s="7">
        <f t="shared" si="3"/>
        <v>0</v>
      </c>
      <c r="L57" s="8">
        <f>L58+L63</f>
        <v>2814.3</v>
      </c>
      <c r="M57" s="8">
        <f>M58+M63</f>
        <v>2814.3</v>
      </c>
      <c r="N57" s="8">
        <f>N58+N63</f>
        <v>2814.3</v>
      </c>
      <c r="O57" s="7">
        <f t="shared" si="4"/>
        <v>0</v>
      </c>
    </row>
    <row r="58" spans="1:15" ht="31.5" x14ac:dyDescent="0.25">
      <c r="A58" s="17" t="s">
        <v>333</v>
      </c>
      <c r="B58" s="15" t="s">
        <v>328</v>
      </c>
      <c r="C58" s="7">
        <f>SUM(C59:C62)</f>
        <v>1574.2</v>
      </c>
      <c r="D58" s="7">
        <f>SUM(D59:D62)</f>
        <v>2621.8999999999996</v>
      </c>
      <c r="E58" s="7">
        <f>SUM(E59:E62)</f>
        <v>2621.8999999999996</v>
      </c>
      <c r="F58" s="7">
        <f t="shared" si="0"/>
        <v>0</v>
      </c>
      <c r="H58" s="7">
        <f>SUM(H59:H62)</f>
        <v>1258.4000000000001</v>
      </c>
      <c r="I58" s="7">
        <f>SUM(I59:I62)</f>
        <v>1258.4000000000001</v>
      </c>
      <c r="J58" s="7">
        <f>SUM(J59:J62)</f>
        <v>1258.4000000000001</v>
      </c>
      <c r="K58" s="7">
        <f t="shared" si="3"/>
        <v>0</v>
      </c>
      <c r="L58" s="7">
        <f>SUM(L59:L62)</f>
        <v>1292.3</v>
      </c>
      <c r="M58" s="7">
        <f>SUM(M59:M62)</f>
        <v>1292.3</v>
      </c>
      <c r="N58" s="7">
        <f>SUM(N59:N62)</f>
        <v>1292.3</v>
      </c>
      <c r="O58" s="7">
        <f t="shared" si="4"/>
        <v>0</v>
      </c>
    </row>
    <row r="59" spans="1:15" ht="31.5" x14ac:dyDescent="0.25">
      <c r="A59" s="17" t="s">
        <v>332</v>
      </c>
      <c r="B59" s="15" t="s">
        <v>328</v>
      </c>
      <c r="C59" s="7">
        <v>401.2</v>
      </c>
      <c r="D59" s="7">
        <v>493.8</v>
      </c>
      <c r="E59" s="7">
        <v>493.8</v>
      </c>
      <c r="F59" s="7">
        <f t="shared" si="0"/>
        <v>0</v>
      </c>
      <c r="G59" s="9"/>
      <c r="H59" s="7">
        <v>396.7</v>
      </c>
      <c r="I59" s="7">
        <v>396.7</v>
      </c>
      <c r="J59" s="7">
        <v>396.7</v>
      </c>
      <c r="K59" s="7">
        <f t="shared" si="3"/>
        <v>0</v>
      </c>
      <c r="L59" s="7">
        <v>396.9</v>
      </c>
      <c r="M59" s="7">
        <v>396.9</v>
      </c>
      <c r="N59" s="7">
        <v>396.9</v>
      </c>
      <c r="O59" s="7">
        <f t="shared" si="4"/>
        <v>0</v>
      </c>
    </row>
    <row r="60" spans="1:15" ht="31.5" x14ac:dyDescent="0.25">
      <c r="A60" s="17" t="s">
        <v>331</v>
      </c>
      <c r="B60" s="15" t="s">
        <v>328</v>
      </c>
      <c r="C60" s="7">
        <v>38</v>
      </c>
      <c r="D60" s="7">
        <v>3.3</v>
      </c>
      <c r="E60" s="7">
        <v>3.3</v>
      </c>
      <c r="F60" s="7">
        <f t="shared" si="0"/>
        <v>0</v>
      </c>
      <c r="G60" s="9"/>
      <c r="H60" s="7">
        <v>38</v>
      </c>
      <c r="I60" s="7">
        <v>38</v>
      </c>
      <c r="J60" s="7">
        <v>38</v>
      </c>
      <c r="K60" s="7">
        <f t="shared" si="3"/>
        <v>0</v>
      </c>
      <c r="L60" s="7">
        <v>38</v>
      </c>
      <c r="M60" s="7">
        <v>38</v>
      </c>
      <c r="N60" s="7">
        <v>38</v>
      </c>
      <c r="O60" s="7">
        <f t="shared" si="4"/>
        <v>0</v>
      </c>
    </row>
    <row r="61" spans="1:15" ht="31.5" x14ac:dyDescent="0.25">
      <c r="A61" s="17" t="s">
        <v>330</v>
      </c>
      <c r="B61" s="15" t="s">
        <v>328</v>
      </c>
      <c r="C61" s="7">
        <v>984.3</v>
      </c>
      <c r="D61" s="7">
        <v>1974.1</v>
      </c>
      <c r="E61" s="7">
        <v>1974.1</v>
      </c>
      <c r="F61" s="7">
        <f t="shared" si="0"/>
        <v>0</v>
      </c>
      <c r="G61" s="9"/>
      <c r="H61" s="7">
        <v>673</v>
      </c>
      <c r="I61" s="7">
        <v>673</v>
      </c>
      <c r="J61" s="7">
        <v>673</v>
      </c>
      <c r="K61" s="7">
        <f t="shared" si="3"/>
        <v>0</v>
      </c>
      <c r="L61" s="7">
        <v>706.7</v>
      </c>
      <c r="M61" s="7">
        <v>706.7</v>
      </c>
      <c r="N61" s="7">
        <v>706.7</v>
      </c>
      <c r="O61" s="7">
        <f t="shared" si="4"/>
        <v>0</v>
      </c>
    </row>
    <row r="62" spans="1:15" ht="31.5" x14ac:dyDescent="0.25">
      <c r="A62" s="17" t="s">
        <v>329</v>
      </c>
      <c r="B62" s="15" t="s">
        <v>328</v>
      </c>
      <c r="C62" s="7">
        <v>150.69999999999999</v>
      </c>
      <c r="D62" s="7">
        <v>150.69999999999999</v>
      </c>
      <c r="E62" s="7">
        <v>150.69999999999999</v>
      </c>
      <c r="F62" s="7">
        <f t="shared" si="0"/>
        <v>0</v>
      </c>
      <c r="G62" s="9"/>
      <c r="H62" s="7">
        <v>150.69999999999999</v>
      </c>
      <c r="I62" s="7">
        <v>150.69999999999999</v>
      </c>
      <c r="J62" s="7">
        <v>150.69999999999999</v>
      </c>
      <c r="K62" s="7">
        <f t="shared" si="3"/>
        <v>0</v>
      </c>
      <c r="L62" s="7">
        <v>150.69999999999999</v>
      </c>
      <c r="M62" s="7">
        <v>150.69999999999999</v>
      </c>
      <c r="N62" s="7">
        <v>150.69999999999999</v>
      </c>
      <c r="O62" s="7">
        <f t="shared" si="4"/>
        <v>0</v>
      </c>
    </row>
    <row r="63" spans="1:15" ht="15.75" x14ac:dyDescent="0.25">
      <c r="A63" s="17" t="s">
        <v>327</v>
      </c>
      <c r="B63" s="15" t="s">
        <v>317</v>
      </c>
      <c r="C63" s="7">
        <f>SUM(C64:C66)</f>
        <v>1541.2</v>
      </c>
      <c r="D63" s="7">
        <f>SUM(D64:D69)</f>
        <v>4237.8999999999996</v>
      </c>
      <c r="E63" s="7">
        <f>SUM(E64:E69)</f>
        <v>7735.4</v>
      </c>
      <c r="F63" s="7">
        <f t="shared" si="0"/>
        <v>3497.5</v>
      </c>
      <c r="G63" s="9"/>
      <c r="H63" s="7">
        <f>SUM(H64:H66)</f>
        <v>1551.9</v>
      </c>
      <c r="I63" s="7">
        <f>SUM(I64:I66)</f>
        <v>1551.9</v>
      </c>
      <c r="J63" s="7">
        <f>SUM(J64:J66)</f>
        <v>1551.9</v>
      </c>
      <c r="K63" s="7">
        <f t="shared" si="3"/>
        <v>0</v>
      </c>
      <c r="L63" s="7">
        <f>SUM(L64:L66)</f>
        <v>1522</v>
      </c>
      <c r="M63" s="7">
        <f>SUM(M64:M66)</f>
        <v>1522</v>
      </c>
      <c r="N63" s="7">
        <f>SUM(N64:N66)</f>
        <v>1522</v>
      </c>
      <c r="O63" s="7">
        <f t="shared" si="4"/>
        <v>0</v>
      </c>
    </row>
    <row r="64" spans="1:15" ht="15.75" x14ac:dyDescent="0.25">
      <c r="A64" s="17" t="s">
        <v>326</v>
      </c>
      <c r="B64" s="15" t="s">
        <v>317</v>
      </c>
      <c r="C64" s="7">
        <v>900.7</v>
      </c>
      <c r="D64" s="7">
        <v>3366.3</v>
      </c>
      <c r="E64" s="7">
        <v>6728.4</v>
      </c>
      <c r="F64" s="7">
        <f t="shared" si="0"/>
        <v>3362.0999999999995</v>
      </c>
      <c r="G64" s="9"/>
      <c r="H64" s="7">
        <v>911.4</v>
      </c>
      <c r="I64" s="7">
        <v>911.4</v>
      </c>
      <c r="J64" s="7">
        <v>911.4</v>
      </c>
      <c r="K64" s="7">
        <f t="shared" si="3"/>
        <v>0</v>
      </c>
      <c r="L64" s="7">
        <v>881.5</v>
      </c>
      <c r="M64" s="7">
        <v>881.5</v>
      </c>
      <c r="N64" s="7">
        <v>881.5</v>
      </c>
      <c r="O64" s="7">
        <f t="shared" si="4"/>
        <v>0</v>
      </c>
    </row>
    <row r="65" spans="1:15" ht="15.75" x14ac:dyDescent="0.25">
      <c r="A65" s="17" t="s">
        <v>325</v>
      </c>
      <c r="B65" s="15" t="s">
        <v>317</v>
      </c>
      <c r="C65" s="7">
        <v>0</v>
      </c>
      <c r="D65" s="7">
        <v>0</v>
      </c>
      <c r="E65" s="7">
        <v>0</v>
      </c>
      <c r="F65" s="7">
        <f t="shared" si="0"/>
        <v>0</v>
      </c>
      <c r="G65" s="9"/>
      <c r="H65" s="7"/>
      <c r="I65" s="7">
        <v>0</v>
      </c>
      <c r="J65" s="7">
        <v>0</v>
      </c>
      <c r="K65" s="7">
        <f t="shared" si="3"/>
        <v>0</v>
      </c>
      <c r="L65" s="7"/>
      <c r="M65" s="7">
        <v>0</v>
      </c>
      <c r="N65" s="7">
        <v>0</v>
      </c>
      <c r="O65" s="7">
        <f t="shared" si="4"/>
        <v>0</v>
      </c>
    </row>
    <row r="66" spans="1:15" ht="51" x14ac:dyDescent="0.25">
      <c r="A66" s="17" t="s">
        <v>324</v>
      </c>
      <c r="B66" s="15" t="s">
        <v>317</v>
      </c>
      <c r="C66" s="7">
        <v>640.5</v>
      </c>
      <c r="D66" s="7">
        <v>250</v>
      </c>
      <c r="E66" s="7">
        <v>373</v>
      </c>
      <c r="F66" s="7">
        <f t="shared" si="0"/>
        <v>123</v>
      </c>
      <c r="G66" s="9" t="s">
        <v>323</v>
      </c>
      <c r="H66" s="7">
        <v>640.5</v>
      </c>
      <c r="I66" s="7">
        <v>640.5</v>
      </c>
      <c r="J66" s="7">
        <v>640.5</v>
      </c>
      <c r="K66" s="7">
        <f t="shared" si="3"/>
        <v>0</v>
      </c>
      <c r="L66" s="7">
        <v>640.5</v>
      </c>
      <c r="M66" s="7">
        <v>640.5</v>
      </c>
      <c r="N66" s="7">
        <v>640.5</v>
      </c>
      <c r="O66" s="7">
        <f t="shared" si="4"/>
        <v>0</v>
      </c>
    </row>
    <row r="67" spans="1:15" ht="76.5" x14ac:dyDescent="0.25">
      <c r="A67" s="17" t="s">
        <v>322</v>
      </c>
      <c r="B67" s="15" t="s">
        <v>317</v>
      </c>
      <c r="C67" s="7"/>
      <c r="D67" s="7">
        <v>600.20000000000005</v>
      </c>
      <c r="E67" s="7">
        <v>610.5</v>
      </c>
      <c r="F67" s="7">
        <f t="shared" si="0"/>
        <v>10.299999999999955</v>
      </c>
      <c r="G67" s="9" t="s">
        <v>321</v>
      </c>
      <c r="H67" s="7"/>
      <c r="I67" s="7"/>
      <c r="J67" s="7"/>
      <c r="K67" s="7"/>
      <c r="L67" s="7"/>
      <c r="M67" s="7"/>
      <c r="N67" s="7"/>
      <c r="O67" s="7"/>
    </row>
    <row r="68" spans="1:15" ht="63.75" x14ac:dyDescent="0.25">
      <c r="A68" s="17" t="s">
        <v>320</v>
      </c>
      <c r="B68" s="15" t="s">
        <v>317</v>
      </c>
      <c r="C68" s="7"/>
      <c r="D68" s="7">
        <v>19.5</v>
      </c>
      <c r="E68" s="7">
        <v>21.6</v>
      </c>
      <c r="F68" s="7">
        <f t="shared" si="0"/>
        <v>2.1000000000000014</v>
      </c>
      <c r="G68" s="9" t="s">
        <v>319</v>
      </c>
      <c r="H68" s="7"/>
      <c r="I68" s="7">
        <v>0</v>
      </c>
      <c r="J68" s="7">
        <v>0</v>
      </c>
      <c r="K68" s="7">
        <f>J68-I68</f>
        <v>0</v>
      </c>
      <c r="L68" s="7"/>
      <c r="M68" s="7">
        <v>0</v>
      </c>
      <c r="N68" s="7">
        <v>0</v>
      </c>
      <c r="O68" s="7">
        <f>N68-M68</f>
        <v>0</v>
      </c>
    </row>
    <row r="69" spans="1:15" ht="15.75" x14ac:dyDescent="0.25">
      <c r="A69" s="17" t="s">
        <v>318</v>
      </c>
      <c r="B69" s="15" t="s">
        <v>317</v>
      </c>
      <c r="C69" s="7"/>
      <c r="D69" s="7">
        <v>1.9</v>
      </c>
      <c r="E69" s="7">
        <v>1.9</v>
      </c>
      <c r="F69" s="7">
        <f t="shared" ref="F69:F132" si="5">E69-D69</f>
        <v>0</v>
      </c>
      <c r="G69" s="9"/>
      <c r="H69" s="7"/>
      <c r="I69" s="7"/>
      <c r="J69" s="7"/>
      <c r="K69" s="7"/>
      <c r="L69" s="7"/>
      <c r="M69" s="7"/>
      <c r="N69" s="7"/>
      <c r="O69" s="7"/>
    </row>
    <row r="70" spans="1:15" ht="15.75" x14ac:dyDescent="0.25">
      <c r="A70" s="12" t="s">
        <v>316</v>
      </c>
      <c r="B70" s="11" t="s">
        <v>315</v>
      </c>
      <c r="C70" s="8">
        <f>SUM(C71:C81)</f>
        <v>26213.200000000001</v>
      </c>
      <c r="D70" s="8">
        <f>SUM(D71:D81)</f>
        <v>85211.1</v>
      </c>
      <c r="E70" s="8">
        <f>SUM(E71:E81)</f>
        <v>89130.3</v>
      </c>
      <c r="F70" s="7">
        <f t="shared" si="5"/>
        <v>3919.1999999999971</v>
      </c>
      <c r="G70" s="9"/>
      <c r="H70" s="8">
        <f>SUM(H71:H81)</f>
        <v>22523.9</v>
      </c>
      <c r="I70" s="8">
        <f>SUM(I71:I81)</f>
        <v>22523.9</v>
      </c>
      <c r="J70" s="8">
        <f>SUM(J71:J81)</f>
        <v>22523.9</v>
      </c>
      <c r="K70" s="7">
        <f>J70-I70</f>
        <v>0</v>
      </c>
      <c r="L70" s="8">
        <f>SUM(L71:L81)</f>
        <v>22238.400000000001</v>
      </c>
      <c r="M70" s="8">
        <f>SUM(M71:M81)</f>
        <v>22238.400000000001</v>
      </c>
      <c r="N70" s="8">
        <f>SUM(N71:N81)</f>
        <v>22238.400000000001</v>
      </c>
      <c r="O70" s="7">
        <f>N70-M70</f>
        <v>0</v>
      </c>
    </row>
    <row r="71" spans="1:15" ht="78.75" x14ac:dyDescent="0.25">
      <c r="A71" s="16" t="s">
        <v>314</v>
      </c>
      <c r="B71" s="15" t="s">
        <v>312</v>
      </c>
      <c r="C71" s="7">
        <v>10.7</v>
      </c>
      <c r="D71" s="7">
        <v>0</v>
      </c>
      <c r="E71" s="7">
        <v>0</v>
      </c>
      <c r="F71" s="7">
        <f t="shared" si="5"/>
        <v>0</v>
      </c>
      <c r="G71" s="9"/>
      <c r="H71" s="7">
        <v>10.7</v>
      </c>
      <c r="I71" s="7">
        <v>10.7</v>
      </c>
      <c r="J71" s="7">
        <v>10.7</v>
      </c>
      <c r="K71" s="7">
        <f>J71-I71</f>
        <v>0</v>
      </c>
      <c r="L71" s="7">
        <v>10.7</v>
      </c>
      <c r="M71" s="7">
        <v>10.7</v>
      </c>
      <c r="N71" s="7">
        <v>10.7</v>
      </c>
      <c r="O71" s="7">
        <f>N71-M71</f>
        <v>0</v>
      </c>
    </row>
    <row r="72" spans="1:15" ht="78.75" x14ac:dyDescent="0.25">
      <c r="A72" s="16" t="s">
        <v>313</v>
      </c>
      <c r="B72" s="15" t="s">
        <v>312</v>
      </c>
      <c r="C72" s="7">
        <v>6.5</v>
      </c>
      <c r="D72" s="7">
        <v>9</v>
      </c>
      <c r="E72" s="7">
        <v>9</v>
      </c>
      <c r="F72" s="7">
        <f t="shared" si="5"/>
        <v>0</v>
      </c>
      <c r="G72" s="9"/>
      <c r="H72" s="7">
        <v>6.5</v>
      </c>
      <c r="I72" s="7">
        <v>6.5</v>
      </c>
      <c r="J72" s="7">
        <v>6.5</v>
      </c>
      <c r="K72" s="7">
        <f>J72-I72</f>
        <v>0</v>
      </c>
      <c r="L72" s="7">
        <v>6.5</v>
      </c>
      <c r="M72" s="7">
        <v>6.5</v>
      </c>
      <c r="N72" s="7">
        <v>6.5</v>
      </c>
      <c r="O72" s="7">
        <f>N72-M72</f>
        <v>0</v>
      </c>
    </row>
    <row r="73" spans="1:15" ht="94.5" x14ac:dyDescent="0.25">
      <c r="A73" s="17" t="s">
        <v>311</v>
      </c>
      <c r="B73" s="15" t="s">
        <v>310</v>
      </c>
      <c r="C73" s="7">
        <v>4578</v>
      </c>
      <c r="D73" s="7">
        <v>7329.9</v>
      </c>
      <c r="E73" s="7">
        <v>9475.6</v>
      </c>
      <c r="F73" s="7">
        <f t="shared" si="5"/>
        <v>2145.7000000000007</v>
      </c>
      <c r="G73" s="9" t="s">
        <v>237</v>
      </c>
      <c r="H73" s="7">
        <v>3888.7</v>
      </c>
      <c r="I73" s="7">
        <v>3888.7</v>
      </c>
      <c r="J73" s="7">
        <v>3888.7</v>
      </c>
      <c r="K73" s="7">
        <f>J73-I73</f>
        <v>0</v>
      </c>
      <c r="L73" s="7">
        <v>3603.2</v>
      </c>
      <c r="M73" s="7">
        <v>3603.2</v>
      </c>
      <c r="N73" s="7">
        <v>3603.2</v>
      </c>
      <c r="O73" s="7">
        <f>N73-M73</f>
        <v>0</v>
      </c>
    </row>
    <row r="74" spans="1:15" ht="78.75" x14ac:dyDescent="0.25">
      <c r="A74" s="16" t="s">
        <v>309</v>
      </c>
      <c r="B74" s="15" t="s">
        <v>307</v>
      </c>
      <c r="C74" s="7"/>
      <c r="D74" s="7">
        <v>269.89999999999998</v>
      </c>
      <c r="E74" s="7">
        <v>269.89999999999998</v>
      </c>
      <c r="F74" s="7">
        <f t="shared" si="5"/>
        <v>0</v>
      </c>
      <c r="G74" s="9"/>
      <c r="H74" s="7"/>
      <c r="I74" s="7"/>
      <c r="J74" s="7"/>
      <c r="K74" s="7"/>
      <c r="L74" s="7"/>
      <c r="M74" s="7"/>
      <c r="N74" s="7"/>
      <c r="O74" s="7"/>
    </row>
    <row r="75" spans="1:15" ht="78.75" x14ac:dyDescent="0.25">
      <c r="A75" s="16" t="s">
        <v>308</v>
      </c>
      <c r="B75" s="15" t="s">
        <v>307</v>
      </c>
      <c r="C75" s="7">
        <v>0</v>
      </c>
      <c r="D75" s="7">
        <v>241.6</v>
      </c>
      <c r="E75" s="7">
        <v>266.5</v>
      </c>
      <c r="F75" s="7">
        <f t="shared" si="5"/>
        <v>24.900000000000006</v>
      </c>
      <c r="G75" s="9" t="s">
        <v>306</v>
      </c>
      <c r="H75" s="7"/>
      <c r="I75" s="7">
        <v>0</v>
      </c>
      <c r="J75" s="7">
        <v>0</v>
      </c>
      <c r="K75" s="7">
        <f>J75-I75</f>
        <v>0</v>
      </c>
      <c r="L75" s="7"/>
      <c r="M75" s="7">
        <v>0</v>
      </c>
      <c r="N75" s="7">
        <v>0</v>
      </c>
      <c r="O75" s="7">
        <f>N75-M75</f>
        <v>0</v>
      </c>
    </row>
    <row r="76" spans="1:15" ht="94.5" x14ac:dyDescent="0.25">
      <c r="A76" s="17" t="s">
        <v>305</v>
      </c>
      <c r="B76" s="15" t="s">
        <v>304</v>
      </c>
      <c r="C76" s="7">
        <v>138</v>
      </c>
      <c r="D76" s="7">
        <v>98.7</v>
      </c>
      <c r="E76" s="7">
        <v>73.900000000000006</v>
      </c>
      <c r="F76" s="7">
        <f t="shared" si="5"/>
        <v>-24.799999999999997</v>
      </c>
      <c r="G76" s="9" t="s">
        <v>237</v>
      </c>
      <c r="H76" s="7">
        <v>138</v>
      </c>
      <c r="I76" s="7">
        <v>138</v>
      </c>
      <c r="J76" s="7">
        <v>138</v>
      </c>
      <c r="K76" s="7">
        <f>J76-I76</f>
        <v>0</v>
      </c>
      <c r="L76" s="7">
        <v>138</v>
      </c>
      <c r="M76" s="7">
        <v>138</v>
      </c>
      <c r="N76" s="7">
        <v>138</v>
      </c>
      <c r="O76" s="7">
        <f>N76-M76</f>
        <v>0</v>
      </c>
    </row>
    <row r="77" spans="1:15" ht="47.25" x14ac:dyDescent="0.25">
      <c r="A77" s="17" t="s">
        <v>303</v>
      </c>
      <c r="B77" s="15" t="s">
        <v>302</v>
      </c>
      <c r="C77" s="7"/>
      <c r="D77" s="7">
        <v>2330</v>
      </c>
      <c r="E77" s="7">
        <v>2330</v>
      </c>
      <c r="F77" s="7">
        <f t="shared" si="5"/>
        <v>0</v>
      </c>
      <c r="G77" s="9"/>
      <c r="H77" s="7"/>
      <c r="I77" s="7"/>
      <c r="J77" s="7"/>
      <c r="K77" s="7"/>
      <c r="L77" s="7"/>
      <c r="M77" s="7"/>
      <c r="N77" s="7"/>
      <c r="O77" s="7"/>
    </row>
    <row r="78" spans="1:15" ht="51" x14ac:dyDescent="0.25">
      <c r="A78" s="38" t="s">
        <v>301</v>
      </c>
      <c r="B78" s="15" t="s">
        <v>300</v>
      </c>
      <c r="C78" s="7">
        <v>12780</v>
      </c>
      <c r="D78" s="7">
        <v>51943.6</v>
      </c>
      <c r="E78" s="7">
        <v>53185.4</v>
      </c>
      <c r="F78" s="7">
        <f t="shared" si="5"/>
        <v>1241.8000000000029</v>
      </c>
      <c r="G78" s="9" t="s">
        <v>237</v>
      </c>
      <c r="H78" s="7">
        <v>12780</v>
      </c>
      <c r="I78" s="7">
        <v>12780</v>
      </c>
      <c r="J78" s="7">
        <v>12780</v>
      </c>
      <c r="K78" s="7">
        <f t="shared" ref="K78:K98" si="6">J78-I78</f>
        <v>0</v>
      </c>
      <c r="L78" s="7">
        <v>12780</v>
      </c>
      <c r="M78" s="7">
        <v>12780</v>
      </c>
      <c r="N78" s="7">
        <v>12780</v>
      </c>
      <c r="O78" s="7">
        <f t="shared" ref="O78:O98" si="7">N78-M78</f>
        <v>0</v>
      </c>
    </row>
    <row r="79" spans="1:15" ht="47.25" x14ac:dyDescent="0.25">
      <c r="A79" s="38" t="s">
        <v>299</v>
      </c>
      <c r="B79" s="44" t="s">
        <v>298</v>
      </c>
      <c r="C79" s="7">
        <v>800</v>
      </c>
      <c r="D79" s="7">
        <v>1988.4</v>
      </c>
      <c r="E79" s="7">
        <v>1988.4</v>
      </c>
      <c r="F79" s="7">
        <f t="shared" si="5"/>
        <v>0</v>
      </c>
      <c r="G79" s="9"/>
      <c r="H79" s="7">
        <v>800</v>
      </c>
      <c r="I79" s="7">
        <v>800</v>
      </c>
      <c r="J79" s="7">
        <v>800</v>
      </c>
      <c r="K79" s="7">
        <f t="shared" si="6"/>
        <v>0</v>
      </c>
      <c r="L79" s="7">
        <v>800</v>
      </c>
      <c r="M79" s="7">
        <v>800</v>
      </c>
      <c r="N79" s="7">
        <v>800</v>
      </c>
      <c r="O79" s="7">
        <f t="shared" si="7"/>
        <v>0</v>
      </c>
    </row>
    <row r="80" spans="1:15" ht="78.75" x14ac:dyDescent="0.25">
      <c r="A80" s="38" t="s">
        <v>297</v>
      </c>
      <c r="B80" s="24" t="s">
        <v>296</v>
      </c>
      <c r="C80" s="7">
        <v>4900</v>
      </c>
      <c r="D80" s="7">
        <v>18000</v>
      </c>
      <c r="E80" s="7">
        <v>18000</v>
      </c>
      <c r="F80" s="7">
        <f t="shared" si="5"/>
        <v>0</v>
      </c>
      <c r="G80" s="9"/>
      <c r="H80" s="7">
        <v>4900</v>
      </c>
      <c r="I80" s="7">
        <v>4900</v>
      </c>
      <c r="J80" s="7">
        <v>4900</v>
      </c>
      <c r="K80" s="7">
        <f t="shared" si="6"/>
        <v>0</v>
      </c>
      <c r="L80" s="7">
        <v>4900</v>
      </c>
      <c r="M80" s="7">
        <v>4900</v>
      </c>
      <c r="N80" s="7">
        <v>4900</v>
      </c>
      <c r="O80" s="7">
        <f t="shared" si="7"/>
        <v>0</v>
      </c>
    </row>
    <row r="81" spans="1:15" ht="51" x14ac:dyDescent="0.25">
      <c r="A81" s="38" t="s">
        <v>295</v>
      </c>
      <c r="B81" s="24" t="s">
        <v>294</v>
      </c>
      <c r="C81" s="7">
        <v>3000</v>
      </c>
      <c r="D81" s="7">
        <v>3000</v>
      </c>
      <c r="E81" s="7">
        <v>3531.6</v>
      </c>
      <c r="F81" s="7">
        <f t="shared" si="5"/>
        <v>531.59999999999991</v>
      </c>
      <c r="G81" s="9" t="s">
        <v>237</v>
      </c>
      <c r="H81" s="7">
        <v>0</v>
      </c>
      <c r="I81" s="7">
        <v>0</v>
      </c>
      <c r="J81" s="7">
        <v>0</v>
      </c>
      <c r="K81" s="7">
        <f t="shared" si="6"/>
        <v>0</v>
      </c>
      <c r="L81" s="7">
        <v>0</v>
      </c>
      <c r="M81" s="7">
        <v>0</v>
      </c>
      <c r="N81" s="7">
        <v>0</v>
      </c>
      <c r="O81" s="7">
        <f t="shared" si="7"/>
        <v>0</v>
      </c>
    </row>
    <row r="82" spans="1:15" ht="15.75" x14ac:dyDescent="0.25">
      <c r="A82" s="12" t="s">
        <v>293</v>
      </c>
      <c r="B82" s="11" t="s">
        <v>292</v>
      </c>
      <c r="C82" s="14">
        <f>SUM(C83:C123)</f>
        <v>7666.0999999999995</v>
      </c>
      <c r="D82" s="14">
        <f>SUM(D83:D124)</f>
        <v>28644.2</v>
      </c>
      <c r="E82" s="14">
        <f>SUM(E83:E124)</f>
        <v>31197.9</v>
      </c>
      <c r="F82" s="7">
        <f t="shared" si="5"/>
        <v>2553.7000000000007</v>
      </c>
      <c r="G82" s="9"/>
      <c r="H82" s="14">
        <f>SUM(H83:H123)</f>
        <v>7688.0999999999995</v>
      </c>
      <c r="I82" s="14">
        <f>SUM(I83:I123)</f>
        <v>7688.0999999999995</v>
      </c>
      <c r="J82" s="14">
        <f>SUM(J83:J123)</f>
        <v>7688.0999999999995</v>
      </c>
      <c r="K82" s="7">
        <f t="shared" si="6"/>
        <v>0</v>
      </c>
      <c r="L82" s="14">
        <f>SUM(L83:L123)</f>
        <v>7690.0999999999995</v>
      </c>
      <c r="M82" s="14">
        <f>SUM(M83:M123)</f>
        <v>7690.0999999999995</v>
      </c>
      <c r="N82" s="14">
        <f>SUM(N83:N123)</f>
        <v>7690.0999999999995</v>
      </c>
      <c r="O82" s="7">
        <f t="shared" si="7"/>
        <v>0</v>
      </c>
    </row>
    <row r="83" spans="1:15" ht="78.75" x14ac:dyDescent="0.25">
      <c r="A83" s="16" t="s">
        <v>291</v>
      </c>
      <c r="B83" s="15" t="s">
        <v>289</v>
      </c>
      <c r="C83" s="13">
        <v>48.3</v>
      </c>
      <c r="D83" s="13">
        <v>36.1</v>
      </c>
      <c r="E83" s="13">
        <v>41.8</v>
      </c>
      <c r="F83" s="7">
        <f t="shared" si="5"/>
        <v>5.6999999999999957</v>
      </c>
      <c r="G83" s="9" t="s">
        <v>225</v>
      </c>
      <c r="H83" s="13">
        <v>48.3</v>
      </c>
      <c r="I83" s="13">
        <v>48.3</v>
      </c>
      <c r="J83" s="13">
        <v>48.3</v>
      </c>
      <c r="K83" s="7">
        <f t="shared" si="6"/>
        <v>0</v>
      </c>
      <c r="L83" s="13">
        <v>48.3</v>
      </c>
      <c r="M83" s="13">
        <v>48.3</v>
      </c>
      <c r="N83" s="13">
        <v>48.3</v>
      </c>
      <c r="O83" s="7">
        <f t="shared" si="7"/>
        <v>0</v>
      </c>
    </row>
    <row r="84" spans="1:15" ht="78.75" x14ac:dyDescent="0.25">
      <c r="A84" s="16" t="s">
        <v>290</v>
      </c>
      <c r="B84" s="15" t="s">
        <v>289</v>
      </c>
      <c r="C84" s="13">
        <v>27.4</v>
      </c>
      <c r="D84" s="13">
        <v>0</v>
      </c>
      <c r="E84" s="13">
        <v>0</v>
      </c>
      <c r="F84" s="7">
        <f t="shared" si="5"/>
        <v>0</v>
      </c>
      <c r="G84" s="9"/>
      <c r="H84" s="13">
        <v>27.4</v>
      </c>
      <c r="I84" s="13">
        <v>27.4</v>
      </c>
      <c r="J84" s="13">
        <v>27.4</v>
      </c>
      <c r="K84" s="7">
        <f t="shared" si="6"/>
        <v>0</v>
      </c>
      <c r="L84" s="13">
        <v>27.4</v>
      </c>
      <c r="M84" s="13">
        <v>27.4</v>
      </c>
      <c r="N84" s="13">
        <v>27.4</v>
      </c>
      <c r="O84" s="7">
        <f t="shared" si="7"/>
        <v>0</v>
      </c>
    </row>
    <row r="85" spans="1:15" ht="94.5" x14ac:dyDescent="0.25">
      <c r="A85" s="16" t="s">
        <v>288</v>
      </c>
      <c r="B85" s="24" t="s">
        <v>286</v>
      </c>
      <c r="C85" s="13">
        <v>43.7</v>
      </c>
      <c r="D85" s="13">
        <v>33.700000000000003</v>
      </c>
      <c r="E85" s="13">
        <v>35.4</v>
      </c>
      <c r="F85" s="7">
        <f t="shared" si="5"/>
        <v>1.6999999999999957</v>
      </c>
      <c r="G85" s="9" t="s">
        <v>225</v>
      </c>
      <c r="H85" s="13">
        <v>43.7</v>
      </c>
      <c r="I85" s="13">
        <v>43.7</v>
      </c>
      <c r="J85" s="13">
        <v>43.7</v>
      </c>
      <c r="K85" s="7">
        <f t="shared" si="6"/>
        <v>0</v>
      </c>
      <c r="L85" s="13">
        <v>43.7</v>
      </c>
      <c r="M85" s="13">
        <v>43.7</v>
      </c>
      <c r="N85" s="13">
        <v>43.7</v>
      </c>
      <c r="O85" s="7">
        <f t="shared" si="7"/>
        <v>0</v>
      </c>
    </row>
    <row r="86" spans="1:15" ht="94.5" x14ac:dyDescent="0.25">
      <c r="A86" s="16" t="s">
        <v>287</v>
      </c>
      <c r="B86" s="24" t="s">
        <v>286</v>
      </c>
      <c r="C86" s="13">
        <v>194.4</v>
      </c>
      <c r="D86" s="13">
        <v>94.4</v>
      </c>
      <c r="E86" s="13">
        <v>84.4</v>
      </c>
      <c r="F86" s="7">
        <f t="shared" si="5"/>
        <v>-10</v>
      </c>
      <c r="G86" s="9" t="s">
        <v>232</v>
      </c>
      <c r="H86" s="13">
        <v>194.4</v>
      </c>
      <c r="I86" s="13">
        <v>194.4</v>
      </c>
      <c r="J86" s="13">
        <v>194.4</v>
      </c>
      <c r="K86" s="7">
        <f t="shared" si="6"/>
        <v>0</v>
      </c>
      <c r="L86" s="13">
        <v>194.4</v>
      </c>
      <c r="M86" s="13">
        <v>194.4</v>
      </c>
      <c r="N86" s="13">
        <v>194.4</v>
      </c>
      <c r="O86" s="7">
        <f t="shared" si="7"/>
        <v>0</v>
      </c>
    </row>
    <row r="87" spans="1:15" ht="78.75" x14ac:dyDescent="0.25">
      <c r="A87" s="41" t="s">
        <v>285</v>
      </c>
      <c r="B87" s="39" t="s">
        <v>283</v>
      </c>
      <c r="C87" s="13">
        <v>18.5</v>
      </c>
      <c r="D87" s="13">
        <v>12.6</v>
      </c>
      <c r="E87" s="13">
        <v>12.6</v>
      </c>
      <c r="F87" s="7">
        <f t="shared" si="5"/>
        <v>0</v>
      </c>
      <c r="G87" s="9"/>
      <c r="H87" s="13">
        <v>18.5</v>
      </c>
      <c r="I87" s="13">
        <v>18.5</v>
      </c>
      <c r="J87" s="13">
        <v>18.5</v>
      </c>
      <c r="K87" s="7">
        <f t="shared" si="6"/>
        <v>0</v>
      </c>
      <c r="L87" s="13">
        <v>18.5</v>
      </c>
      <c r="M87" s="13">
        <v>18.5</v>
      </c>
      <c r="N87" s="13">
        <v>18.5</v>
      </c>
      <c r="O87" s="7">
        <f t="shared" si="7"/>
        <v>0</v>
      </c>
    </row>
    <row r="88" spans="1:15" ht="78.75" x14ac:dyDescent="0.25">
      <c r="A88" s="41" t="s">
        <v>284</v>
      </c>
      <c r="B88" s="39" t="s">
        <v>283</v>
      </c>
      <c r="C88" s="13">
        <v>3.9</v>
      </c>
      <c r="D88" s="13">
        <v>2</v>
      </c>
      <c r="E88" s="13">
        <v>3.9</v>
      </c>
      <c r="F88" s="7">
        <f t="shared" si="5"/>
        <v>1.9</v>
      </c>
      <c r="G88" s="9" t="s">
        <v>225</v>
      </c>
      <c r="H88" s="13">
        <v>3.9</v>
      </c>
      <c r="I88" s="13">
        <v>3.9</v>
      </c>
      <c r="J88" s="13">
        <v>3.9</v>
      </c>
      <c r="K88" s="7">
        <f t="shared" si="6"/>
        <v>0</v>
      </c>
      <c r="L88" s="13">
        <v>3.9</v>
      </c>
      <c r="M88" s="13">
        <v>3.9</v>
      </c>
      <c r="N88" s="13">
        <v>3.9</v>
      </c>
      <c r="O88" s="7">
        <f t="shared" si="7"/>
        <v>0</v>
      </c>
    </row>
    <row r="89" spans="1:15" ht="78.75" x14ac:dyDescent="0.25">
      <c r="A89" s="41" t="s">
        <v>282</v>
      </c>
      <c r="B89" s="39" t="s">
        <v>281</v>
      </c>
      <c r="C89" s="13">
        <v>0</v>
      </c>
      <c r="D89" s="13">
        <v>50</v>
      </c>
      <c r="E89" s="13">
        <v>50</v>
      </c>
      <c r="F89" s="7">
        <f t="shared" si="5"/>
        <v>0</v>
      </c>
      <c r="G89" s="9"/>
      <c r="H89" s="13"/>
      <c r="I89" s="13">
        <v>0</v>
      </c>
      <c r="J89" s="13">
        <v>0</v>
      </c>
      <c r="K89" s="7">
        <f t="shared" si="6"/>
        <v>0</v>
      </c>
      <c r="L89" s="13"/>
      <c r="M89" s="13">
        <v>0</v>
      </c>
      <c r="N89" s="13">
        <v>0</v>
      </c>
      <c r="O89" s="7">
        <f t="shared" si="7"/>
        <v>0</v>
      </c>
    </row>
    <row r="90" spans="1:15" ht="78.75" x14ac:dyDescent="0.25">
      <c r="A90" s="41" t="s">
        <v>280</v>
      </c>
      <c r="B90" s="39" t="s">
        <v>278</v>
      </c>
      <c r="C90" s="13">
        <v>8.6</v>
      </c>
      <c r="D90" s="13">
        <v>0</v>
      </c>
      <c r="E90" s="13">
        <v>0</v>
      </c>
      <c r="F90" s="7">
        <f t="shared" si="5"/>
        <v>0</v>
      </c>
      <c r="G90" s="9"/>
      <c r="H90" s="13">
        <v>8.6</v>
      </c>
      <c r="I90" s="13">
        <v>8.6</v>
      </c>
      <c r="J90" s="13">
        <v>8.6</v>
      </c>
      <c r="K90" s="7">
        <f t="shared" si="6"/>
        <v>0</v>
      </c>
      <c r="L90" s="13">
        <v>8.6</v>
      </c>
      <c r="M90" s="13">
        <v>8.6</v>
      </c>
      <c r="N90" s="13">
        <v>8.6</v>
      </c>
      <c r="O90" s="7">
        <f t="shared" si="7"/>
        <v>0</v>
      </c>
    </row>
    <row r="91" spans="1:15" ht="78.75" x14ac:dyDescent="0.25">
      <c r="A91" s="41" t="s">
        <v>279</v>
      </c>
      <c r="B91" s="39" t="s">
        <v>278</v>
      </c>
      <c r="C91" s="13">
        <v>0</v>
      </c>
      <c r="D91" s="43">
        <v>20</v>
      </c>
      <c r="E91" s="43">
        <v>20</v>
      </c>
      <c r="F91" s="7">
        <f t="shared" si="5"/>
        <v>0</v>
      </c>
      <c r="G91" s="42"/>
      <c r="H91" s="13"/>
      <c r="I91" s="13">
        <v>0</v>
      </c>
      <c r="J91" s="13">
        <v>0</v>
      </c>
      <c r="K91" s="7">
        <f t="shared" si="6"/>
        <v>0</v>
      </c>
      <c r="L91" s="13"/>
      <c r="M91" s="13">
        <v>0</v>
      </c>
      <c r="N91" s="13">
        <v>0</v>
      </c>
      <c r="O91" s="7">
        <f t="shared" si="7"/>
        <v>0</v>
      </c>
    </row>
    <row r="92" spans="1:15" ht="78.75" x14ac:dyDescent="0.25">
      <c r="A92" s="41" t="s">
        <v>277</v>
      </c>
      <c r="B92" s="39" t="s">
        <v>275</v>
      </c>
      <c r="C92" s="13">
        <v>0.2</v>
      </c>
      <c r="D92" s="13">
        <v>0.1</v>
      </c>
      <c r="E92" s="13">
        <v>0.1</v>
      </c>
      <c r="F92" s="7">
        <f t="shared" si="5"/>
        <v>0</v>
      </c>
      <c r="G92" s="9"/>
      <c r="H92" s="13">
        <v>0.2</v>
      </c>
      <c r="I92" s="13">
        <v>0.2</v>
      </c>
      <c r="J92" s="13">
        <v>0.2</v>
      </c>
      <c r="K92" s="7">
        <f t="shared" si="6"/>
        <v>0</v>
      </c>
      <c r="L92" s="13">
        <v>0.2</v>
      </c>
      <c r="M92" s="13">
        <v>0.2</v>
      </c>
      <c r="N92" s="13">
        <v>0.2</v>
      </c>
      <c r="O92" s="7">
        <f t="shared" si="7"/>
        <v>0</v>
      </c>
    </row>
    <row r="93" spans="1:15" ht="78.75" x14ac:dyDescent="0.25">
      <c r="A93" s="41" t="s">
        <v>276</v>
      </c>
      <c r="B93" s="39" t="s">
        <v>275</v>
      </c>
      <c r="C93" s="13">
        <v>0</v>
      </c>
      <c r="D93" s="13">
        <v>7.5</v>
      </c>
      <c r="E93" s="13">
        <v>7.5</v>
      </c>
      <c r="F93" s="7">
        <f t="shared" si="5"/>
        <v>0</v>
      </c>
      <c r="G93" s="9"/>
      <c r="H93" s="13"/>
      <c r="I93" s="13">
        <v>0</v>
      </c>
      <c r="J93" s="13">
        <v>0</v>
      </c>
      <c r="K93" s="7">
        <f t="shared" si="6"/>
        <v>0</v>
      </c>
      <c r="L93" s="13"/>
      <c r="M93" s="13">
        <v>0</v>
      </c>
      <c r="N93" s="13">
        <v>0</v>
      </c>
      <c r="O93" s="7">
        <f t="shared" si="7"/>
        <v>0</v>
      </c>
    </row>
    <row r="94" spans="1:15" ht="78.75" x14ac:dyDescent="0.25">
      <c r="A94" s="41" t="s">
        <v>274</v>
      </c>
      <c r="B94" s="39" t="s">
        <v>273</v>
      </c>
      <c r="C94" s="13">
        <v>2.1</v>
      </c>
      <c r="D94" s="13">
        <v>13.5</v>
      </c>
      <c r="E94" s="13">
        <v>13.5</v>
      </c>
      <c r="F94" s="7">
        <f t="shared" si="5"/>
        <v>0</v>
      </c>
      <c r="G94" s="9"/>
      <c r="H94" s="13">
        <v>2.1</v>
      </c>
      <c r="I94" s="13">
        <v>2.1</v>
      </c>
      <c r="J94" s="13">
        <v>2.1</v>
      </c>
      <c r="K94" s="7">
        <f t="shared" si="6"/>
        <v>0</v>
      </c>
      <c r="L94" s="13">
        <v>2.1</v>
      </c>
      <c r="M94" s="13">
        <v>2.1</v>
      </c>
      <c r="N94" s="13">
        <v>2.1</v>
      </c>
      <c r="O94" s="7">
        <f t="shared" si="7"/>
        <v>0</v>
      </c>
    </row>
    <row r="95" spans="1:15" ht="94.5" x14ac:dyDescent="0.25">
      <c r="A95" s="40" t="s">
        <v>272</v>
      </c>
      <c r="B95" s="39" t="s">
        <v>271</v>
      </c>
      <c r="C95" s="13">
        <v>431.3</v>
      </c>
      <c r="D95" s="13">
        <v>325.8</v>
      </c>
      <c r="E95" s="13">
        <v>335</v>
      </c>
      <c r="F95" s="7">
        <f t="shared" si="5"/>
        <v>9.1999999999999886</v>
      </c>
      <c r="G95" s="9" t="s">
        <v>232</v>
      </c>
      <c r="H95" s="13">
        <v>431.3</v>
      </c>
      <c r="I95" s="13">
        <v>431.3</v>
      </c>
      <c r="J95" s="13">
        <v>431.3</v>
      </c>
      <c r="K95" s="7">
        <f t="shared" si="6"/>
        <v>0</v>
      </c>
      <c r="L95" s="13">
        <v>431.3</v>
      </c>
      <c r="M95" s="13">
        <v>431.3</v>
      </c>
      <c r="N95" s="13">
        <v>431.3</v>
      </c>
      <c r="O95" s="7">
        <f t="shared" si="7"/>
        <v>0</v>
      </c>
    </row>
    <row r="96" spans="1:15" ht="110.25" x14ac:dyDescent="0.25">
      <c r="A96" s="40" t="s">
        <v>270</v>
      </c>
      <c r="B96" s="39" t="s">
        <v>269</v>
      </c>
      <c r="C96" s="13">
        <v>10.8</v>
      </c>
      <c r="D96" s="13">
        <v>175.2</v>
      </c>
      <c r="E96" s="13">
        <v>175.2</v>
      </c>
      <c r="F96" s="7">
        <f t="shared" si="5"/>
        <v>0</v>
      </c>
      <c r="G96" s="9"/>
      <c r="H96" s="13">
        <v>10.8</v>
      </c>
      <c r="I96" s="13">
        <v>10.8</v>
      </c>
      <c r="J96" s="13">
        <v>10.8</v>
      </c>
      <c r="K96" s="7">
        <f t="shared" si="6"/>
        <v>0</v>
      </c>
      <c r="L96" s="13">
        <v>10.8</v>
      </c>
      <c r="M96" s="13">
        <v>10.8</v>
      </c>
      <c r="N96" s="13">
        <v>10.8</v>
      </c>
      <c r="O96" s="7">
        <f t="shared" si="7"/>
        <v>0</v>
      </c>
    </row>
    <row r="97" spans="1:15" ht="78.75" x14ac:dyDescent="0.25">
      <c r="A97" s="40" t="s">
        <v>268</v>
      </c>
      <c r="B97" s="39" t="s">
        <v>267</v>
      </c>
      <c r="C97" s="13">
        <v>0.9</v>
      </c>
      <c r="D97" s="13">
        <v>0</v>
      </c>
      <c r="E97" s="13">
        <v>0</v>
      </c>
      <c r="F97" s="7">
        <f t="shared" si="5"/>
        <v>0</v>
      </c>
      <c r="G97" s="9"/>
      <c r="H97" s="13">
        <v>0.9</v>
      </c>
      <c r="I97" s="13">
        <v>0.9</v>
      </c>
      <c r="J97" s="13">
        <v>0.9</v>
      </c>
      <c r="K97" s="7">
        <f t="shared" si="6"/>
        <v>0</v>
      </c>
      <c r="L97" s="13">
        <v>0.9</v>
      </c>
      <c r="M97" s="13">
        <v>0.9</v>
      </c>
      <c r="N97" s="13">
        <v>0.9</v>
      </c>
      <c r="O97" s="7">
        <f t="shared" si="7"/>
        <v>0</v>
      </c>
    </row>
    <row r="98" spans="1:15" ht="78.75" x14ac:dyDescent="0.25">
      <c r="A98" s="40" t="s">
        <v>266</v>
      </c>
      <c r="B98" s="39" t="s">
        <v>265</v>
      </c>
      <c r="C98" s="13">
        <v>9.1</v>
      </c>
      <c r="D98" s="13">
        <v>20</v>
      </c>
      <c r="E98" s="13">
        <v>21</v>
      </c>
      <c r="F98" s="7">
        <f t="shared" si="5"/>
        <v>1</v>
      </c>
      <c r="G98" s="9" t="s">
        <v>225</v>
      </c>
      <c r="H98" s="13">
        <v>9.1</v>
      </c>
      <c r="I98" s="13">
        <v>9.1</v>
      </c>
      <c r="J98" s="13">
        <v>9.1</v>
      </c>
      <c r="K98" s="7">
        <f t="shared" si="6"/>
        <v>0</v>
      </c>
      <c r="L98" s="13">
        <v>9.1</v>
      </c>
      <c r="M98" s="13">
        <v>9.1</v>
      </c>
      <c r="N98" s="13">
        <v>9.1</v>
      </c>
      <c r="O98" s="7">
        <f t="shared" si="7"/>
        <v>0</v>
      </c>
    </row>
    <row r="99" spans="1:15" ht="126" x14ac:dyDescent="0.25">
      <c r="A99" s="40" t="s">
        <v>264</v>
      </c>
      <c r="B99" s="39" t="s">
        <v>263</v>
      </c>
      <c r="C99" s="13"/>
      <c r="D99" s="13">
        <v>1</v>
      </c>
      <c r="E99" s="13">
        <v>1</v>
      </c>
      <c r="F99" s="7">
        <f t="shared" si="5"/>
        <v>0</v>
      </c>
      <c r="G99" s="9"/>
      <c r="H99" s="13"/>
      <c r="I99" s="13">
        <v>0</v>
      </c>
      <c r="J99" s="13">
        <v>0</v>
      </c>
      <c r="K99" s="13">
        <v>0</v>
      </c>
      <c r="L99" s="13">
        <v>0</v>
      </c>
      <c r="M99" s="13">
        <v>0</v>
      </c>
      <c r="N99" s="13">
        <v>0</v>
      </c>
      <c r="O99" s="13">
        <v>0</v>
      </c>
    </row>
    <row r="100" spans="1:15" ht="78.75" x14ac:dyDescent="0.25">
      <c r="A100" s="40" t="s">
        <v>262</v>
      </c>
      <c r="B100" s="39" t="s">
        <v>259</v>
      </c>
      <c r="C100" s="13">
        <v>1.8</v>
      </c>
      <c r="D100" s="13">
        <v>0.1</v>
      </c>
      <c r="E100" s="13">
        <v>0.2</v>
      </c>
      <c r="F100" s="7">
        <f t="shared" si="5"/>
        <v>0.1</v>
      </c>
      <c r="G100" s="9" t="s">
        <v>225</v>
      </c>
      <c r="H100" s="13">
        <v>1.8</v>
      </c>
      <c r="I100" s="13">
        <v>1.8</v>
      </c>
      <c r="J100" s="13">
        <v>1.8</v>
      </c>
      <c r="K100" s="7">
        <f>J100-I100</f>
        <v>0</v>
      </c>
      <c r="L100" s="13">
        <v>1.8</v>
      </c>
      <c r="M100" s="13">
        <v>1.8</v>
      </c>
      <c r="N100" s="13">
        <v>1.8</v>
      </c>
      <c r="O100" s="7">
        <f t="shared" ref="O100:O107" si="8">N100-M100</f>
        <v>0</v>
      </c>
    </row>
    <row r="101" spans="1:15" ht="78.75" x14ac:dyDescent="0.25">
      <c r="A101" s="38" t="s">
        <v>261</v>
      </c>
      <c r="B101" s="39" t="s">
        <v>259</v>
      </c>
      <c r="C101" s="13">
        <v>145.4</v>
      </c>
      <c r="D101" s="13">
        <v>350</v>
      </c>
      <c r="E101" s="13">
        <v>600</v>
      </c>
      <c r="F101" s="7">
        <f t="shared" si="5"/>
        <v>250</v>
      </c>
      <c r="G101" s="9" t="s">
        <v>232</v>
      </c>
      <c r="H101" s="13">
        <v>145.4</v>
      </c>
      <c r="I101" s="13">
        <v>145.4</v>
      </c>
      <c r="J101" s="13">
        <v>145.4</v>
      </c>
      <c r="K101" s="7">
        <f>J101-I101</f>
        <v>0</v>
      </c>
      <c r="L101" s="13">
        <v>145.4</v>
      </c>
      <c r="M101" s="13">
        <v>145.4</v>
      </c>
      <c r="N101" s="13">
        <v>145.4</v>
      </c>
      <c r="O101" s="7">
        <f t="shared" si="8"/>
        <v>0</v>
      </c>
    </row>
    <row r="102" spans="1:15" ht="78.75" x14ac:dyDescent="0.25">
      <c r="A102" s="38" t="s">
        <v>260</v>
      </c>
      <c r="B102" s="39" t="s">
        <v>259</v>
      </c>
      <c r="C102" s="13">
        <v>0</v>
      </c>
      <c r="D102" s="13">
        <v>1.8</v>
      </c>
      <c r="E102" s="13">
        <v>1.8</v>
      </c>
      <c r="F102" s="7">
        <f t="shared" si="5"/>
        <v>0</v>
      </c>
      <c r="G102" s="9"/>
      <c r="H102" s="13">
        <v>0</v>
      </c>
      <c r="I102" s="13">
        <v>0</v>
      </c>
      <c r="J102" s="13">
        <v>0</v>
      </c>
      <c r="K102" s="7">
        <f>J102-I102</f>
        <v>0</v>
      </c>
      <c r="L102" s="13">
        <v>0</v>
      </c>
      <c r="M102" s="13">
        <v>0</v>
      </c>
      <c r="N102" s="13">
        <v>0</v>
      </c>
      <c r="O102" s="7">
        <f t="shared" si="8"/>
        <v>0</v>
      </c>
    </row>
    <row r="103" spans="1:15" ht="94.5" x14ac:dyDescent="0.25">
      <c r="A103" s="38" t="s">
        <v>258</v>
      </c>
      <c r="B103" s="15" t="s">
        <v>255</v>
      </c>
      <c r="C103" s="13">
        <v>84</v>
      </c>
      <c r="D103" s="13">
        <v>84</v>
      </c>
      <c r="E103" s="13">
        <v>90</v>
      </c>
      <c r="F103" s="7">
        <f t="shared" si="5"/>
        <v>6</v>
      </c>
      <c r="G103" s="9" t="s">
        <v>232</v>
      </c>
      <c r="H103" s="13">
        <v>84</v>
      </c>
      <c r="I103" s="13">
        <v>84</v>
      </c>
      <c r="J103" s="13">
        <v>84</v>
      </c>
      <c r="K103" s="7">
        <f>J103-I103</f>
        <v>0</v>
      </c>
      <c r="L103" s="13">
        <v>84</v>
      </c>
      <c r="M103" s="13">
        <v>84</v>
      </c>
      <c r="N103" s="13">
        <v>84</v>
      </c>
      <c r="O103" s="7">
        <f t="shared" si="8"/>
        <v>0</v>
      </c>
    </row>
    <row r="104" spans="1:15" ht="94.5" x14ac:dyDescent="0.25">
      <c r="A104" s="38" t="s">
        <v>257</v>
      </c>
      <c r="B104" s="15" t="s">
        <v>255</v>
      </c>
      <c r="C104" s="13">
        <v>880.2</v>
      </c>
      <c r="D104" s="13">
        <v>830.2</v>
      </c>
      <c r="E104" s="13">
        <v>730.2</v>
      </c>
      <c r="F104" s="7">
        <f t="shared" si="5"/>
        <v>-100</v>
      </c>
      <c r="G104" s="9" t="s">
        <v>232</v>
      </c>
      <c r="H104" s="13">
        <v>880.2</v>
      </c>
      <c r="I104" s="13">
        <v>880.2</v>
      </c>
      <c r="J104" s="13">
        <v>880.2</v>
      </c>
      <c r="K104" s="7">
        <f>J104-I104</f>
        <v>0</v>
      </c>
      <c r="L104" s="13">
        <v>880.2</v>
      </c>
      <c r="M104" s="13">
        <v>880.2</v>
      </c>
      <c r="N104" s="13">
        <v>880.2</v>
      </c>
      <c r="O104" s="7">
        <f t="shared" si="8"/>
        <v>0</v>
      </c>
    </row>
    <row r="105" spans="1:15" ht="94.5" x14ac:dyDescent="0.25">
      <c r="A105" s="38" t="s">
        <v>256</v>
      </c>
      <c r="B105" s="15" t="s">
        <v>255</v>
      </c>
      <c r="C105" s="13">
        <v>0</v>
      </c>
      <c r="D105" s="13">
        <v>17.899999999999999</v>
      </c>
      <c r="E105" s="13">
        <v>17.899999999999999</v>
      </c>
      <c r="F105" s="7">
        <f t="shared" si="5"/>
        <v>0</v>
      </c>
      <c r="G105" s="9"/>
      <c r="H105" s="13"/>
      <c r="I105" s="13">
        <v>0</v>
      </c>
      <c r="J105" s="13">
        <v>0</v>
      </c>
      <c r="K105" s="7">
        <v>0</v>
      </c>
      <c r="L105" s="13"/>
      <c r="M105" s="13">
        <v>0</v>
      </c>
      <c r="N105" s="13">
        <v>0</v>
      </c>
      <c r="O105" s="7">
        <f t="shared" si="8"/>
        <v>0</v>
      </c>
    </row>
    <row r="106" spans="1:15" ht="51" x14ac:dyDescent="0.25">
      <c r="A106" s="40" t="s">
        <v>254</v>
      </c>
      <c r="B106" s="39" t="s">
        <v>253</v>
      </c>
      <c r="C106" s="13">
        <v>121.2</v>
      </c>
      <c r="D106" s="13">
        <v>46.8</v>
      </c>
      <c r="E106" s="13">
        <v>111.3</v>
      </c>
      <c r="F106" s="7">
        <f t="shared" si="5"/>
        <v>64.5</v>
      </c>
      <c r="G106" s="9" t="s">
        <v>237</v>
      </c>
      <c r="H106" s="13">
        <v>121.2</v>
      </c>
      <c r="I106" s="13">
        <v>121.2</v>
      </c>
      <c r="J106" s="13">
        <v>121.2</v>
      </c>
      <c r="K106" s="7">
        <f>J106-I106</f>
        <v>0</v>
      </c>
      <c r="L106" s="13">
        <v>121.2</v>
      </c>
      <c r="M106" s="13">
        <v>121.2</v>
      </c>
      <c r="N106" s="13">
        <v>121.2</v>
      </c>
      <c r="O106" s="7">
        <f t="shared" si="8"/>
        <v>0</v>
      </c>
    </row>
    <row r="107" spans="1:15" ht="78.75" x14ac:dyDescent="0.25">
      <c r="A107" s="40" t="s">
        <v>252</v>
      </c>
      <c r="B107" s="39" t="s">
        <v>248</v>
      </c>
      <c r="C107" s="13">
        <v>0</v>
      </c>
      <c r="D107" s="13">
        <v>3446.7</v>
      </c>
      <c r="E107" s="13">
        <v>3488.8</v>
      </c>
      <c r="F107" s="7">
        <f t="shared" si="5"/>
        <v>42.100000000000364</v>
      </c>
      <c r="G107" s="9" t="s">
        <v>237</v>
      </c>
      <c r="H107" s="13"/>
      <c r="I107" s="13">
        <v>0</v>
      </c>
      <c r="J107" s="13">
        <v>0</v>
      </c>
      <c r="K107" s="7">
        <v>0</v>
      </c>
      <c r="L107" s="13"/>
      <c r="M107" s="13">
        <v>0</v>
      </c>
      <c r="N107" s="13">
        <v>0</v>
      </c>
      <c r="O107" s="7">
        <f t="shared" si="8"/>
        <v>0</v>
      </c>
    </row>
    <row r="108" spans="1:15" ht="78.75" x14ac:dyDescent="0.25">
      <c r="A108" s="40" t="s">
        <v>251</v>
      </c>
      <c r="B108" s="39" t="s">
        <v>248</v>
      </c>
      <c r="C108" s="13"/>
      <c r="D108" s="13">
        <v>0.7</v>
      </c>
      <c r="E108" s="13">
        <v>0.7</v>
      </c>
      <c r="F108" s="7">
        <f t="shared" si="5"/>
        <v>0</v>
      </c>
      <c r="G108" s="9"/>
      <c r="H108" s="13"/>
      <c r="I108" s="13">
        <v>0</v>
      </c>
      <c r="J108" s="13">
        <v>0</v>
      </c>
      <c r="K108" s="13">
        <v>0</v>
      </c>
      <c r="L108" s="13">
        <v>0</v>
      </c>
      <c r="M108" s="13">
        <v>0</v>
      </c>
      <c r="N108" s="13">
        <v>0</v>
      </c>
      <c r="O108" s="13">
        <v>0</v>
      </c>
    </row>
    <row r="109" spans="1:15" ht="78.75" x14ac:dyDescent="0.25">
      <c r="A109" s="40" t="s">
        <v>250</v>
      </c>
      <c r="B109" s="39" t="s">
        <v>248</v>
      </c>
      <c r="C109" s="13"/>
      <c r="D109" s="13">
        <v>5</v>
      </c>
      <c r="E109" s="13">
        <v>40.9</v>
      </c>
      <c r="F109" s="7">
        <f t="shared" si="5"/>
        <v>35.9</v>
      </c>
      <c r="G109" s="9" t="s">
        <v>225</v>
      </c>
      <c r="H109" s="13"/>
      <c r="I109" s="13">
        <v>0</v>
      </c>
      <c r="J109" s="13">
        <v>0</v>
      </c>
      <c r="K109" s="13">
        <v>0</v>
      </c>
      <c r="L109" s="13">
        <v>0</v>
      </c>
      <c r="M109" s="13">
        <v>0</v>
      </c>
      <c r="N109" s="13">
        <v>0</v>
      </c>
      <c r="O109" s="13">
        <v>0</v>
      </c>
    </row>
    <row r="110" spans="1:15" ht="78.75" x14ac:dyDescent="0.25">
      <c r="A110" s="40" t="s">
        <v>249</v>
      </c>
      <c r="B110" s="39" t="s">
        <v>248</v>
      </c>
      <c r="C110" s="13">
        <v>0</v>
      </c>
      <c r="D110" s="13">
        <v>18.2</v>
      </c>
      <c r="E110" s="13">
        <v>18.2</v>
      </c>
      <c r="F110" s="7">
        <f t="shared" si="5"/>
        <v>0</v>
      </c>
      <c r="G110" s="9"/>
      <c r="H110" s="13"/>
      <c r="I110" s="13">
        <v>0</v>
      </c>
      <c r="J110" s="13">
        <v>0</v>
      </c>
      <c r="K110" s="7">
        <v>0</v>
      </c>
      <c r="L110" s="13"/>
      <c r="M110" s="13">
        <v>0</v>
      </c>
      <c r="N110" s="13">
        <v>0</v>
      </c>
      <c r="O110" s="7">
        <f>N110-M110</f>
        <v>0</v>
      </c>
    </row>
    <row r="111" spans="1:15" ht="63" x14ac:dyDescent="0.25">
      <c r="A111" s="38" t="s">
        <v>247</v>
      </c>
      <c r="B111" s="15" t="s">
        <v>246</v>
      </c>
      <c r="C111" s="13">
        <v>3222.7</v>
      </c>
      <c r="D111" s="13">
        <v>10401.5</v>
      </c>
      <c r="E111" s="13">
        <v>12652.6</v>
      </c>
      <c r="F111" s="7">
        <f t="shared" si="5"/>
        <v>2251.1000000000004</v>
      </c>
      <c r="G111" s="9" t="s">
        <v>237</v>
      </c>
      <c r="H111" s="13">
        <v>3222.7</v>
      </c>
      <c r="I111" s="13">
        <v>3222.7</v>
      </c>
      <c r="J111" s="13">
        <v>3222.7</v>
      </c>
      <c r="K111" s="7">
        <f>J111-I111</f>
        <v>0</v>
      </c>
      <c r="L111" s="13">
        <v>3222.7</v>
      </c>
      <c r="M111" s="13">
        <v>3222.7</v>
      </c>
      <c r="N111" s="13">
        <v>3222.7</v>
      </c>
      <c r="O111" s="7">
        <f>N111-M111</f>
        <v>0</v>
      </c>
    </row>
    <row r="112" spans="1:15" ht="47.25" x14ac:dyDescent="0.25">
      <c r="A112" s="38" t="s">
        <v>245</v>
      </c>
      <c r="B112" s="15" t="s">
        <v>243</v>
      </c>
      <c r="C112" s="13">
        <v>80.7</v>
      </c>
      <c r="D112" s="13">
        <v>0</v>
      </c>
      <c r="E112" s="13">
        <v>0</v>
      </c>
      <c r="F112" s="7">
        <f t="shared" si="5"/>
        <v>0</v>
      </c>
      <c r="G112" s="9"/>
      <c r="H112" s="13">
        <v>80.7</v>
      </c>
      <c r="I112" s="13">
        <v>80.7</v>
      </c>
      <c r="J112" s="13">
        <v>80.7</v>
      </c>
      <c r="K112" s="7">
        <f>J112-I112</f>
        <v>0</v>
      </c>
      <c r="L112" s="13">
        <v>80.7</v>
      </c>
      <c r="M112" s="13">
        <v>80.7</v>
      </c>
      <c r="N112" s="13">
        <v>80.7</v>
      </c>
      <c r="O112" s="7">
        <f>N112-M112</f>
        <v>0</v>
      </c>
    </row>
    <row r="113" spans="1:15" ht="47.25" x14ac:dyDescent="0.25">
      <c r="A113" s="38" t="s">
        <v>244</v>
      </c>
      <c r="B113" s="15" t="s">
        <v>243</v>
      </c>
      <c r="C113" s="13">
        <v>0</v>
      </c>
      <c r="D113" s="13">
        <v>220</v>
      </c>
      <c r="E113" s="13">
        <v>220</v>
      </c>
      <c r="F113" s="7">
        <f t="shared" si="5"/>
        <v>0</v>
      </c>
      <c r="G113" s="9"/>
      <c r="H113" s="13"/>
      <c r="I113" s="13">
        <v>0</v>
      </c>
      <c r="J113" s="13">
        <v>0</v>
      </c>
      <c r="K113" s="7">
        <v>0</v>
      </c>
      <c r="L113" s="13"/>
      <c r="M113" s="13">
        <v>0</v>
      </c>
      <c r="N113" s="13">
        <v>0</v>
      </c>
      <c r="O113" s="7">
        <f>N113-M113</f>
        <v>0</v>
      </c>
    </row>
    <row r="114" spans="1:15" ht="63" x14ac:dyDescent="0.25">
      <c r="A114" s="38" t="s">
        <v>242</v>
      </c>
      <c r="B114" s="15" t="s">
        <v>240</v>
      </c>
      <c r="C114" s="13">
        <v>0</v>
      </c>
      <c r="D114" s="13">
        <v>10327.5</v>
      </c>
      <c r="E114" s="13">
        <v>10076.299999999999</v>
      </c>
      <c r="F114" s="7">
        <f t="shared" si="5"/>
        <v>-251.20000000000073</v>
      </c>
      <c r="G114" s="9" t="s">
        <v>237</v>
      </c>
      <c r="H114" s="13"/>
      <c r="I114" s="13">
        <v>0</v>
      </c>
      <c r="J114" s="13">
        <v>0</v>
      </c>
      <c r="K114" s="7">
        <v>0</v>
      </c>
      <c r="L114" s="13"/>
      <c r="M114" s="13">
        <v>0</v>
      </c>
      <c r="N114" s="13">
        <v>0</v>
      </c>
      <c r="O114" s="7">
        <f>N114-M114</f>
        <v>0</v>
      </c>
    </row>
    <row r="115" spans="1:15" ht="63" x14ac:dyDescent="0.25">
      <c r="A115" s="38" t="s">
        <v>241</v>
      </c>
      <c r="B115" s="15" t="s">
        <v>240</v>
      </c>
      <c r="C115" s="13"/>
      <c r="D115" s="13">
        <v>65</v>
      </c>
      <c r="E115" s="13">
        <v>65</v>
      </c>
      <c r="F115" s="7">
        <f t="shared" si="5"/>
        <v>0</v>
      </c>
      <c r="G115" s="9"/>
      <c r="H115" s="13"/>
      <c r="I115" s="13">
        <v>0</v>
      </c>
      <c r="J115" s="13">
        <v>0</v>
      </c>
      <c r="K115" s="13">
        <v>0</v>
      </c>
      <c r="L115" s="13">
        <v>0</v>
      </c>
      <c r="M115" s="13">
        <v>0</v>
      </c>
      <c r="N115" s="13">
        <v>0</v>
      </c>
      <c r="O115" s="13">
        <v>0</v>
      </c>
    </row>
    <row r="116" spans="1:15" ht="157.5" x14ac:dyDescent="0.25">
      <c r="A116" s="40" t="s">
        <v>239</v>
      </c>
      <c r="B116" s="39" t="s">
        <v>238</v>
      </c>
      <c r="C116" s="13">
        <v>72.2</v>
      </c>
      <c r="D116" s="13">
        <v>154.30000000000001</v>
      </c>
      <c r="E116" s="13">
        <v>122.5</v>
      </c>
      <c r="F116" s="7">
        <f t="shared" si="5"/>
        <v>-31.800000000000011</v>
      </c>
      <c r="G116" s="9" t="s">
        <v>237</v>
      </c>
      <c r="H116" s="13">
        <v>72.2</v>
      </c>
      <c r="I116" s="13">
        <v>72.2</v>
      </c>
      <c r="J116" s="13">
        <v>72.2</v>
      </c>
      <c r="K116" s="7">
        <f>J116-I116</f>
        <v>0</v>
      </c>
      <c r="L116" s="13">
        <v>72.2</v>
      </c>
      <c r="M116" s="13">
        <v>72.2</v>
      </c>
      <c r="N116" s="13">
        <v>72.2</v>
      </c>
      <c r="O116" s="7">
        <f t="shared" ref="O116:O147" si="9">N116-M116</f>
        <v>0</v>
      </c>
    </row>
    <row r="117" spans="1:15" ht="63" x14ac:dyDescent="0.25">
      <c r="A117" s="40" t="s">
        <v>236</v>
      </c>
      <c r="B117" s="39" t="s">
        <v>235</v>
      </c>
      <c r="C117" s="13">
        <v>0</v>
      </c>
      <c r="D117" s="13">
        <v>85.8</v>
      </c>
      <c r="E117" s="13">
        <v>85.8</v>
      </c>
      <c r="F117" s="7">
        <f t="shared" si="5"/>
        <v>0</v>
      </c>
      <c r="G117" s="9"/>
      <c r="H117" s="13"/>
      <c r="I117" s="13">
        <v>0</v>
      </c>
      <c r="J117" s="13">
        <v>0</v>
      </c>
      <c r="K117" s="7">
        <v>0</v>
      </c>
      <c r="L117" s="13"/>
      <c r="M117" s="13">
        <v>0</v>
      </c>
      <c r="N117" s="13">
        <v>0</v>
      </c>
      <c r="O117" s="7">
        <f t="shared" si="9"/>
        <v>0</v>
      </c>
    </row>
    <row r="118" spans="1:15" ht="63" x14ac:dyDescent="0.25">
      <c r="A118" s="38" t="s">
        <v>234</v>
      </c>
      <c r="B118" s="15" t="s">
        <v>230</v>
      </c>
      <c r="C118" s="13">
        <v>3.2</v>
      </c>
      <c r="D118" s="13">
        <v>0</v>
      </c>
      <c r="E118" s="13">
        <v>0</v>
      </c>
      <c r="F118" s="7">
        <f t="shared" si="5"/>
        <v>0</v>
      </c>
      <c r="G118" s="9"/>
      <c r="H118" s="13">
        <v>3.2</v>
      </c>
      <c r="I118" s="13">
        <v>3.2</v>
      </c>
      <c r="J118" s="13">
        <v>3.2</v>
      </c>
      <c r="K118" s="7">
        <f t="shared" ref="K118:K123" si="10">J118-I118</f>
        <v>0</v>
      </c>
      <c r="L118" s="13">
        <v>3.2</v>
      </c>
      <c r="M118" s="13">
        <v>3.2</v>
      </c>
      <c r="N118" s="13">
        <v>3.2</v>
      </c>
      <c r="O118" s="7">
        <f t="shared" si="9"/>
        <v>0</v>
      </c>
    </row>
    <row r="119" spans="1:15" ht="63" x14ac:dyDescent="0.25">
      <c r="A119" s="38" t="s">
        <v>233</v>
      </c>
      <c r="B119" s="15" t="s">
        <v>230</v>
      </c>
      <c r="C119" s="13">
        <v>800</v>
      </c>
      <c r="D119" s="13">
        <v>450</v>
      </c>
      <c r="E119" s="13">
        <v>620</v>
      </c>
      <c r="F119" s="7">
        <f t="shared" si="5"/>
        <v>170</v>
      </c>
      <c r="G119" s="9" t="s">
        <v>232</v>
      </c>
      <c r="H119" s="13">
        <v>800</v>
      </c>
      <c r="I119" s="13">
        <v>800</v>
      </c>
      <c r="J119" s="13">
        <v>800</v>
      </c>
      <c r="K119" s="7">
        <f t="shared" si="10"/>
        <v>0</v>
      </c>
      <c r="L119" s="13">
        <v>800</v>
      </c>
      <c r="M119" s="13">
        <v>800</v>
      </c>
      <c r="N119" s="13">
        <v>800</v>
      </c>
      <c r="O119" s="7">
        <f t="shared" si="9"/>
        <v>0</v>
      </c>
    </row>
    <row r="120" spans="1:15" ht="63" x14ac:dyDescent="0.25">
      <c r="A120" s="38" t="s">
        <v>231</v>
      </c>
      <c r="B120" s="15" t="s">
        <v>230</v>
      </c>
      <c r="C120" s="13">
        <v>50</v>
      </c>
      <c r="D120" s="13">
        <v>291.7</v>
      </c>
      <c r="E120" s="13">
        <v>316.39999999999998</v>
      </c>
      <c r="F120" s="7">
        <f t="shared" si="5"/>
        <v>24.699999999999989</v>
      </c>
      <c r="G120" s="9" t="s">
        <v>225</v>
      </c>
      <c r="H120" s="13">
        <v>50</v>
      </c>
      <c r="I120" s="13">
        <v>50</v>
      </c>
      <c r="J120" s="13">
        <v>50</v>
      </c>
      <c r="K120" s="7">
        <f t="shared" si="10"/>
        <v>0</v>
      </c>
      <c r="L120" s="13">
        <v>50</v>
      </c>
      <c r="M120" s="13">
        <v>50</v>
      </c>
      <c r="N120" s="13">
        <v>50</v>
      </c>
      <c r="O120" s="7">
        <f t="shared" si="9"/>
        <v>0</v>
      </c>
    </row>
    <row r="121" spans="1:15" ht="78.75" x14ac:dyDescent="0.25">
      <c r="A121" s="38" t="s">
        <v>229</v>
      </c>
      <c r="B121" s="15" t="s">
        <v>228</v>
      </c>
      <c r="C121" s="13">
        <v>26</v>
      </c>
      <c r="D121" s="13">
        <v>10.9</v>
      </c>
      <c r="E121" s="13">
        <v>10.9</v>
      </c>
      <c r="F121" s="7">
        <f t="shared" si="5"/>
        <v>0</v>
      </c>
      <c r="G121" s="9"/>
      <c r="H121" s="13">
        <v>28</v>
      </c>
      <c r="I121" s="13">
        <v>28</v>
      </c>
      <c r="J121" s="13">
        <v>28</v>
      </c>
      <c r="K121" s="7">
        <f t="shared" si="10"/>
        <v>0</v>
      </c>
      <c r="L121" s="13">
        <v>30</v>
      </c>
      <c r="M121" s="13">
        <v>30</v>
      </c>
      <c r="N121" s="13">
        <v>30</v>
      </c>
      <c r="O121" s="7">
        <f t="shared" si="9"/>
        <v>0</v>
      </c>
    </row>
    <row r="122" spans="1:15" ht="110.25" x14ac:dyDescent="0.25">
      <c r="A122" s="38" t="s">
        <v>227</v>
      </c>
      <c r="B122" s="15" t="s">
        <v>223</v>
      </c>
      <c r="C122" s="13">
        <v>129.5</v>
      </c>
      <c r="D122" s="13">
        <v>120</v>
      </c>
      <c r="E122" s="13">
        <v>200</v>
      </c>
      <c r="F122" s="7">
        <f t="shared" si="5"/>
        <v>80</v>
      </c>
      <c r="G122" s="9" t="s">
        <v>225</v>
      </c>
      <c r="H122" s="13">
        <v>129.5</v>
      </c>
      <c r="I122" s="13">
        <v>129.5</v>
      </c>
      <c r="J122" s="13">
        <v>129.5</v>
      </c>
      <c r="K122" s="7">
        <f t="shared" si="10"/>
        <v>0</v>
      </c>
      <c r="L122" s="13">
        <v>129.5</v>
      </c>
      <c r="M122" s="13">
        <v>129.5</v>
      </c>
      <c r="N122" s="13">
        <v>129.5</v>
      </c>
      <c r="O122" s="7">
        <f t="shared" si="9"/>
        <v>0</v>
      </c>
    </row>
    <row r="123" spans="1:15" ht="110.25" x14ac:dyDescent="0.25">
      <c r="A123" s="38" t="s">
        <v>226</v>
      </c>
      <c r="B123" s="15" t="s">
        <v>223</v>
      </c>
      <c r="C123" s="13">
        <v>1250</v>
      </c>
      <c r="D123" s="13">
        <v>283.8</v>
      </c>
      <c r="E123" s="13">
        <v>286.60000000000002</v>
      </c>
      <c r="F123" s="7">
        <f t="shared" si="5"/>
        <v>2.8000000000000114</v>
      </c>
      <c r="G123" s="9" t="s">
        <v>225</v>
      </c>
      <c r="H123" s="13">
        <v>1270</v>
      </c>
      <c r="I123" s="13">
        <v>1270</v>
      </c>
      <c r="J123" s="13">
        <v>1270</v>
      </c>
      <c r="K123" s="7">
        <f t="shared" si="10"/>
        <v>0</v>
      </c>
      <c r="L123" s="13">
        <v>1270</v>
      </c>
      <c r="M123" s="13">
        <v>1270</v>
      </c>
      <c r="N123" s="13">
        <v>1270</v>
      </c>
      <c r="O123" s="7">
        <f t="shared" si="9"/>
        <v>0</v>
      </c>
    </row>
    <row r="124" spans="1:15" ht="110.25" x14ac:dyDescent="0.25">
      <c r="A124" s="38" t="s">
        <v>224</v>
      </c>
      <c r="B124" s="15" t="s">
        <v>223</v>
      </c>
      <c r="C124" s="13">
        <v>0</v>
      </c>
      <c r="D124" s="13">
        <v>640.4</v>
      </c>
      <c r="E124" s="13">
        <v>640.4</v>
      </c>
      <c r="F124" s="7">
        <f t="shared" si="5"/>
        <v>0</v>
      </c>
      <c r="G124" s="9"/>
      <c r="H124" s="13"/>
      <c r="I124" s="13">
        <v>0</v>
      </c>
      <c r="J124" s="13">
        <v>0</v>
      </c>
      <c r="K124" s="7">
        <v>0</v>
      </c>
      <c r="L124" s="13"/>
      <c r="M124" s="13">
        <v>0</v>
      </c>
      <c r="N124" s="13">
        <v>0</v>
      </c>
      <c r="O124" s="7">
        <f t="shared" si="9"/>
        <v>0</v>
      </c>
    </row>
    <row r="125" spans="1:15" ht="15.75" x14ac:dyDescent="0.25">
      <c r="A125" s="12" t="s">
        <v>222</v>
      </c>
      <c r="B125" s="11" t="s">
        <v>221</v>
      </c>
      <c r="C125" s="8">
        <f>C126</f>
        <v>0</v>
      </c>
      <c r="D125" s="8">
        <f>D126+D127+D128+D129+D130</f>
        <v>561.4</v>
      </c>
      <c r="E125" s="8">
        <f>E126+E127+E128+E129+E130</f>
        <v>561.4</v>
      </c>
      <c r="F125" s="7">
        <f t="shared" si="5"/>
        <v>0</v>
      </c>
      <c r="G125" s="9"/>
      <c r="H125" s="8">
        <f>H126</f>
        <v>0</v>
      </c>
      <c r="I125" s="8">
        <f>I126</f>
        <v>0</v>
      </c>
      <c r="J125" s="8">
        <f>J126</f>
        <v>0</v>
      </c>
      <c r="K125" s="7">
        <f t="shared" ref="K125:K156" si="11">J125-I125</f>
        <v>0</v>
      </c>
      <c r="L125" s="8">
        <f>L126</f>
        <v>0</v>
      </c>
      <c r="M125" s="8">
        <f>M126</f>
        <v>0</v>
      </c>
      <c r="N125" s="8">
        <f>N126</f>
        <v>0</v>
      </c>
      <c r="O125" s="7">
        <f t="shared" si="9"/>
        <v>0</v>
      </c>
    </row>
    <row r="126" spans="1:15" ht="15.75" x14ac:dyDescent="0.25">
      <c r="A126" s="17" t="s">
        <v>220</v>
      </c>
      <c r="B126" s="15" t="s">
        <v>219</v>
      </c>
      <c r="C126" s="7">
        <v>0</v>
      </c>
      <c r="D126" s="7">
        <v>77.3</v>
      </c>
      <c r="E126" s="7">
        <v>77.3</v>
      </c>
      <c r="F126" s="7">
        <f t="shared" si="5"/>
        <v>0</v>
      </c>
      <c r="G126" s="9"/>
      <c r="H126" s="7">
        <v>0</v>
      </c>
      <c r="I126" s="7">
        <v>0</v>
      </c>
      <c r="J126" s="7">
        <v>0</v>
      </c>
      <c r="K126" s="7">
        <f t="shared" si="11"/>
        <v>0</v>
      </c>
      <c r="L126" s="7">
        <v>0</v>
      </c>
      <c r="M126" s="7">
        <v>0</v>
      </c>
      <c r="N126" s="7">
        <v>0</v>
      </c>
      <c r="O126" s="7">
        <f t="shared" si="9"/>
        <v>0</v>
      </c>
    </row>
    <row r="127" spans="1:15" ht="15.75" x14ac:dyDescent="0.25">
      <c r="A127" s="35" t="s">
        <v>218</v>
      </c>
      <c r="B127" s="37" t="s">
        <v>217</v>
      </c>
      <c r="C127" s="7">
        <v>0</v>
      </c>
      <c r="D127" s="7">
        <v>0</v>
      </c>
      <c r="E127" s="7">
        <v>0</v>
      </c>
      <c r="F127" s="7">
        <f t="shared" si="5"/>
        <v>0</v>
      </c>
      <c r="G127" s="9"/>
      <c r="H127" s="7"/>
      <c r="I127" s="7">
        <v>0</v>
      </c>
      <c r="J127" s="7">
        <v>0</v>
      </c>
      <c r="K127" s="7">
        <f t="shared" si="11"/>
        <v>0</v>
      </c>
      <c r="L127" s="7"/>
      <c r="M127" s="7">
        <v>0</v>
      </c>
      <c r="N127" s="7">
        <v>0</v>
      </c>
      <c r="O127" s="7">
        <f t="shared" si="9"/>
        <v>0</v>
      </c>
    </row>
    <row r="128" spans="1:15" ht="31.5" x14ac:dyDescent="0.25">
      <c r="A128" s="35" t="s">
        <v>216</v>
      </c>
      <c r="B128" s="36" t="s">
        <v>215</v>
      </c>
      <c r="C128" s="33">
        <v>0</v>
      </c>
      <c r="D128" s="7">
        <v>200</v>
      </c>
      <c r="E128" s="7">
        <v>200</v>
      </c>
      <c r="F128" s="7">
        <f t="shared" si="5"/>
        <v>0</v>
      </c>
      <c r="G128" s="9"/>
      <c r="H128" s="7"/>
      <c r="I128" s="7">
        <v>0</v>
      </c>
      <c r="J128" s="7">
        <v>0</v>
      </c>
      <c r="K128" s="7">
        <f t="shared" si="11"/>
        <v>0</v>
      </c>
      <c r="L128" s="7"/>
      <c r="M128" s="7">
        <v>0</v>
      </c>
      <c r="N128" s="7">
        <v>0</v>
      </c>
      <c r="O128" s="7">
        <f t="shared" si="9"/>
        <v>0</v>
      </c>
    </row>
    <row r="129" spans="1:15" ht="47.25" x14ac:dyDescent="0.25">
      <c r="A129" s="35" t="s">
        <v>214</v>
      </c>
      <c r="B129" s="36" t="s">
        <v>213</v>
      </c>
      <c r="C129" s="33">
        <v>0</v>
      </c>
      <c r="D129" s="7">
        <v>117.5</v>
      </c>
      <c r="E129" s="7">
        <v>117.5</v>
      </c>
      <c r="F129" s="7">
        <f t="shared" si="5"/>
        <v>0</v>
      </c>
      <c r="G129" s="9"/>
      <c r="H129" s="7"/>
      <c r="I129" s="7">
        <v>0</v>
      </c>
      <c r="J129" s="7">
        <v>0</v>
      </c>
      <c r="K129" s="7">
        <f t="shared" si="11"/>
        <v>0</v>
      </c>
      <c r="L129" s="7"/>
      <c r="M129" s="7">
        <v>0</v>
      </c>
      <c r="N129" s="7">
        <v>0</v>
      </c>
      <c r="O129" s="7">
        <f t="shared" si="9"/>
        <v>0</v>
      </c>
    </row>
    <row r="130" spans="1:15" ht="63" x14ac:dyDescent="0.25">
      <c r="A130" s="35" t="s">
        <v>212</v>
      </c>
      <c r="B130" s="34" t="s">
        <v>211</v>
      </c>
      <c r="C130" s="33">
        <v>0</v>
      </c>
      <c r="D130" s="7">
        <v>166.6</v>
      </c>
      <c r="E130" s="7">
        <v>166.6</v>
      </c>
      <c r="F130" s="7">
        <f t="shared" si="5"/>
        <v>0</v>
      </c>
      <c r="G130" s="9"/>
      <c r="H130" s="7"/>
      <c r="I130" s="7">
        <v>0</v>
      </c>
      <c r="J130" s="7">
        <v>0</v>
      </c>
      <c r="K130" s="7">
        <f t="shared" si="11"/>
        <v>0</v>
      </c>
      <c r="L130" s="7"/>
      <c r="M130" s="7">
        <v>0</v>
      </c>
      <c r="N130" s="7">
        <v>0</v>
      </c>
      <c r="O130" s="7">
        <f t="shared" si="9"/>
        <v>0</v>
      </c>
    </row>
    <row r="131" spans="1:15" ht="15.75" x14ac:dyDescent="0.25">
      <c r="A131" s="65" t="s">
        <v>210</v>
      </c>
      <c r="B131" s="66"/>
      <c r="C131" s="8">
        <f>C125+C82+C70+C53+C48+C37</f>
        <v>120147.20000000001</v>
      </c>
      <c r="D131" s="8">
        <f>D125+D82+D70+D53+D48+D37</f>
        <v>249389.2</v>
      </c>
      <c r="E131" s="8">
        <f>E125+E82+E70+E53+E48+E37</f>
        <v>260477</v>
      </c>
      <c r="F131" s="8">
        <f t="shared" si="5"/>
        <v>11087.799999999988</v>
      </c>
      <c r="G131" s="9"/>
      <c r="H131" s="8">
        <f>H125+H82+H70+H53+H48+H37</f>
        <v>115900.29999999999</v>
      </c>
      <c r="I131" s="8">
        <f>I125+I82+I70+I53+I48+I37</f>
        <v>115900.29999999999</v>
      </c>
      <c r="J131" s="8">
        <f>J125+J82+J70+J53+J48+J37</f>
        <v>115900.29999999999</v>
      </c>
      <c r="K131" s="7">
        <f t="shared" si="11"/>
        <v>0</v>
      </c>
      <c r="L131" s="8">
        <f>L125+L82+L70+L53+L48+L37</f>
        <v>115336.09999999999</v>
      </c>
      <c r="M131" s="8">
        <f>M125+M82+M70+M53+M48+M37</f>
        <v>115336.09999999999</v>
      </c>
      <c r="N131" s="8">
        <f>N125+N82+N70+N53+N48+N37</f>
        <v>115336.09999999999</v>
      </c>
      <c r="O131" s="7">
        <f t="shared" si="9"/>
        <v>0</v>
      </c>
    </row>
    <row r="132" spans="1:15" ht="15.75" x14ac:dyDescent="0.25">
      <c r="A132" s="12" t="s">
        <v>209</v>
      </c>
      <c r="B132" s="32" t="s">
        <v>208</v>
      </c>
      <c r="C132" s="8" t="e">
        <f>C131+C36</f>
        <v>#REF!</v>
      </c>
      <c r="D132" s="8">
        <f>D131+D36</f>
        <v>3281372.3</v>
      </c>
      <c r="E132" s="8">
        <f>E131+E36</f>
        <v>3281733.9</v>
      </c>
      <c r="F132" s="8">
        <f t="shared" si="5"/>
        <v>361.60000000009313</v>
      </c>
      <c r="G132" s="9"/>
      <c r="H132" s="8" t="e">
        <f>H131+H36</f>
        <v>#REF!</v>
      </c>
      <c r="I132" s="8">
        <f>I131+I36</f>
        <v>2902039</v>
      </c>
      <c r="J132" s="8">
        <f>J131+J36</f>
        <v>2902039</v>
      </c>
      <c r="K132" s="7">
        <f t="shared" si="11"/>
        <v>0</v>
      </c>
      <c r="L132" s="8" t="e">
        <f>L131+L36</f>
        <v>#REF!</v>
      </c>
      <c r="M132" s="8">
        <f>M131+M36</f>
        <v>3115141.6</v>
      </c>
      <c r="N132" s="8">
        <f>N131+N36</f>
        <v>3115141.6</v>
      </c>
      <c r="O132" s="7">
        <f t="shared" si="9"/>
        <v>0</v>
      </c>
    </row>
    <row r="133" spans="1:15" ht="31.5" x14ac:dyDescent="0.25">
      <c r="A133" s="12" t="s">
        <v>207</v>
      </c>
      <c r="B133" s="32" t="s">
        <v>206</v>
      </c>
      <c r="C133" s="8">
        <f>C134+C138+C204+C250</f>
        <v>4712890.3999999994</v>
      </c>
      <c r="D133" s="8">
        <f>D134+D138+D204+D250</f>
        <v>5943407.0999999996</v>
      </c>
      <c r="E133" s="8">
        <f>E134+E138+E204+E250</f>
        <v>5977207.2000000002</v>
      </c>
      <c r="F133" s="8">
        <f t="shared" ref="F133:F196" si="12">E133-D133</f>
        <v>33800.100000000559</v>
      </c>
      <c r="G133" s="9"/>
      <c r="H133" s="8">
        <f>H134+H138+H204+H250</f>
        <v>4097351.4000000008</v>
      </c>
      <c r="I133" s="8">
        <f>I134+I138+I204+I250</f>
        <v>4147931.8000000007</v>
      </c>
      <c r="J133" s="8">
        <f>J134+J138+J204+J250</f>
        <v>4147931.8000000007</v>
      </c>
      <c r="K133" s="7">
        <f t="shared" si="11"/>
        <v>0</v>
      </c>
      <c r="L133" s="8">
        <f>L134+L138+L204+L250</f>
        <v>3813360.8999999994</v>
      </c>
      <c r="M133" s="8">
        <f>M134+M138+M204+M250</f>
        <v>4013360.9</v>
      </c>
      <c r="N133" s="8">
        <f>N134+N138+N204+N250</f>
        <v>4013360.9</v>
      </c>
      <c r="O133" s="7">
        <f t="shared" si="9"/>
        <v>0</v>
      </c>
    </row>
    <row r="134" spans="1:15" ht="15.75" x14ac:dyDescent="0.25">
      <c r="A134" s="12" t="s">
        <v>205</v>
      </c>
      <c r="B134" s="11" t="s">
        <v>204</v>
      </c>
      <c r="C134" s="8">
        <f>SUM(C135:C137)</f>
        <v>486197</v>
      </c>
      <c r="D134" s="8">
        <f>SUM(D135:D137)</f>
        <v>1358861.2</v>
      </c>
      <c r="E134" s="8">
        <f>SUM(E135:E137)</f>
        <v>1369190.2</v>
      </c>
      <c r="F134" s="8">
        <f t="shared" si="12"/>
        <v>10329</v>
      </c>
      <c r="G134" s="9"/>
      <c r="H134" s="8">
        <f>SUM(H135:H137)</f>
        <v>269077</v>
      </c>
      <c r="I134" s="8">
        <f>SUM(I135:I137)</f>
        <v>269077</v>
      </c>
      <c r="J134" s="8">
        <f>SUM(J135:J137)</f>
        <v>269077</v>
      </c>
      <c r="K134" s="7">
        <f t="shared" si="11"/>
        <v>0</v>
      </c>
      <c r="L134" s="8">
        <f>SUM(L135:L137)</f>
        <v>254005</v>
      </c>
      <c r="M134" s="8">
        <f>SUM(M135:M137)</f>
        <v>254005</v>
      </c>
      <c r="N134" s="8">
        <f>SUM(N135:N137)</f>
        <v>254005</v>
      </c>
      <c r="O134" s="7">
        <f t="shared" si="9"/>
        <v>0</v>
      </c>
    </row>
    <row r="135" spans="1:15" ht="31.5" x14ac:dyDescent="0.25">
      <c r="A135" s="17" t="s">
        <v>203</v>
      </c>
      <c r="B135" s="15" t="s">
        <v>202</v>
      </c>
      <c r="C135" s="7">
        <v>308963</v>
      </c>
      <c r="D135" s="7">
        <v>308963</v>
      </c>
      <c r="E135" s="7">
        <v>308963</v>
      </c>
      <c r="F135" s="7">
        <f t="shared" si="12"/>
        <v>0</v>
      </c>
      <c r="G135" s="9"/>
      <c r="H135" s="7">
        <v>91843</v>
      </c>
      <c r="I135" s="7">
        <v>91843</v>
      </c>
      <c r="J135" s="7">
        <v>91843</v>
      </c>
      <c r="K135" s="7">
        <f t="shared" si="11"/>
        <v>0</v>
      </c>
      <c r="L135" s="7">
        <v>76771</v>
      </c>
      <c r="M135" s="7">
        <v>76771</v>
      </c>
      <c r="N135" s="7">
        <v>76771</v>
      </c>
      <c r="O135" s="7">
        <f t="shared" si="9"/>
        <v>0</v>
      </c>
    </row>
    <row r="136" spans="1:15" ht="63.75" x14ac:dyDescent="0.25">
      <c r="A136" s="17" t="s">
        <v>201</v>
      </c>
      <c r="B136" s="15" t="s">
        <v>200</v>
      </c>
      <c r="C136" s="7">
        <v>0</v>
      </c>
      <c r="D136" s="7">
        <v>872664.2</v>
      </c>
      <c r="E136" s="7">
        <v>882993.2</v>
      </c>
      <c r="F136" s="7">
        <f t="shared" si="12"/>
        <v>10329</v>
      </c>
      <c r="G136" s="4" t="s">
        <v>199</v>
      </c>
      <c r="H136" s="7"/>
      <c r="I136" s="7">
        <v>0</v>
      </c>
      <c r="J136" s="7">
        <v>0</v>
      </c>
      <c r="K136" s="7">
        <f t="shared" si="11"/>
        <v>0</v>
      </c>
      <c r="L136" s="7"/>
      <c r="M136" s="7">
        <v>0</v>
      </c>
      <c r="N136" s="7">
        <v>0</v>
      </c>
      <c r="O136" s="7">
        <f t="shared" si="9"/>
        <v>0</v>
      </c>
    </row>
    <row r="137" spans="1:15" ht="47.25" x14ac:dyDescent="0.25">
      <c r="A137" s="17" t="s">
        <v>198</v>
      </c>
      <c r="B137" s="15" t="s">
        <v>197</v>
      </c>
      <c r="C137" s="7">
        <v>177234</v>
      </c>
      <c r="D137" s="7">
        <v>177234</v>
      </c>
      <c r="E137" s="7">
        <v>177234</v>
      </c>
      <c r="F137" s="7">
        <f t="shared" si="12"/>
        <v>0</v>
      </c>
      <c r="G137" s="9"/>
      <c r="H137" s="7">
        <v>177234</v>
      </c>
      <c r="I137" s="7">
        <v>177234</v>
      </c>
      <c r="J137" s="7">
        <v>177234</v>
      </c>
      <c r="K137" s="7">
        <f t="shared" si="11"/>
        <v>0</v>
      </c>
      <c r="L137" s="7">
        <v>177234</v>
      </c>
      <c r="M137" s="7">
        <v>177234</v>
      </c>
      <c r="N137" s="7">
        <v>177234</v>
      </c>
      <c r="O137" s="7">
        <f t="shared" si="9"/>
        <v>0</v>
      </c>
    </row>
    <row r="138" spans="1:15" ht="31.5" x14ac:dyDescent="0.25">
      <c r="A138" s="12" t="s">
        <v>196</v>
      </c>
      <c r="B138" s="11" t="s">
        <v>195</v>
      </c>
      <c r="C138" s="8">
        <f>SUM(C139:C203)</f>
        <v>1191069.4000000001</v>
      </c>
      <c r="D138" s="8">
        <f>SUM(D139:D203)</f>
        <v>1350391.1000000003</v>
      </c>
      <c r="E138" s="8">
        <f>SUM(E139:E203)</f>
        <v>1380773.4000000004</v>
      </c>
      <c r="F138" s="8">
        <f t="shared" si="12"/>
        <v>30382.300000000047</v>
      </c>
      <c r="G138" s="9"/>
      <c r="H138" s="8">
        <f>SUM(H139:H203)</f>
        <v>735834.90000000026</v>
      </c>
      <c r="I138" s="8">
        <f>SUM(I139:I203)</f>
        <v>786415.3</v>
      </c>
      <c r="J138" s="8">
        <f>SUM(J139:J203)</f>
        <v>786415.3</v>
      </c>
      <c r="K138" s="7">
        <f t="shared" si="11"/>
        <v>0</v>
      </c>
      <c r="L138" s="8">
        <f>SUM(L139:L203)</f>
        <v>416252.09999999992</v>
      </c>
      <c r="M138" s="8">
        <f>SUM(M139:M203)</f>
        <v>616252.10000000021</v>
      </c>
      <c r="N138" s="8">
        <f>SUM(N139:N203)</f>
        <v>616252.10000000021</v>
      </c>
      <c r="O138" s="7">
        <f t="shared" si="9"/>
        <v>0</v>
      </c>
    </row>
    <row r="139" spans="1:15" ht="94.5" x14ac:dyDescent="0.25">
      <c r="A139" s="17" t="s">
        <v>193</v>
      </c>
      <c r="B139" s="15" t="s">
        <v>194</v>
      </c>
      <c r="C139" s="7">
        <v>181706.6</v>
      </c>
      <c r="D139" s="7">
        <v>321542.2</v>
      </c>
      <c r="E139" s="7">
        <v>319287.7</v>
      </c>
      <c r="F139" s="7">
        <f t="shared" si="12"/>
        <v>-2254.5</v>
      </c>
      <c r="G139" s="9" t="s">
        <v>36</v>
      </c>
      <c r="H139" s="7">
        <v>87402.1</v>
      </c>
      <c r="I139" s="7">
        <v>87402.1</v>
      </c>
      <c r="J139" s="7">
        <v>87402.1</v>
      </c>
      <c r="K139" s="7">
        <f t="shared" si="11"/>
        <v>0</v>
      </c>
      <c r="L139" s="7">
        <v>86057.1</v>
      </c>
      <c r="M139" s="7">
        <v>86057.1</v>
      </c>
      <c r="N139" s="7">
        <v>86057.1</v>
      </c>
      <c r="O139" s="7">
        <f t="shared" si="9"/>
        <v>0</v>
      </c>
    </row>
    <row r="140" spans="1:15" ht="94.5" x14ac:dyDescent="0.25">
      <c r="A140" s="17" t="s">
        <v>193</v>
      </c>
      <c r="B140" s="15" t="s">
        <v>192</v>
      </c>
      <c r="C140" s="7">
        <v>204161</v>
      </c>
      <c r="D140" s="7">
        <v>31828.3</v>
      </c>
      <c r="E140" s="7">
        <v>31828.3</v>
      </c>
      <c r="F140" s="7">
        <f t="shared" si="12"/>
        <v>0</v>
      </c>
      <c r="G140" s="9"/>
      <c r="H140" s="7">
        <v>0</v>
      </c>
      <c r="I140" s="7">
        <v>0</v>
      </c>
      <c r="J140" s="7">
        <v>0</v>
      </c>
      <c r="K140" s="7">
        <f t="shared" si="11"/>
        <v>0</v>
      </c>
      <c r="L140" s="7">
        <v>0</v>
      </c>
      <c r="M140" s="7">
        <v>0</v>
      </c>
      <c r="N140" s="7">
        <v>0</v>
      </c>
      <c r="O140" s="7">
        <f t="shared" si="9"/>
        <v>0</v>
      </c>
    </row>
    <row r="141" spans="1:15" ht="78.75" x14ac:dyDescent="0.25">
      <c r="A141" s="17" t="s">
        <v>190</v>
      </c>
      <c r="B141" s="15" t="s">
        <v>191</v>
      </c>
      <c r="C141" s="7"/>
      <c r="D141" s="7">
        <v>9358.5</v>
      </c>
      <c r="E141" s="7">
        <v>9358.5</v>
      </c>
      <c r="F141" s="7">
        <f t="shared" si="12"/>
        <v>0</v>
      </c>
      <c r="G141" s="9"/>
      <c r="H141" s="7"/>
      <c r="I141" s="7">
        <v>5333.8</v>
      </c>
      <c r="J141" s="7">
        <v>5333.8</v>
      </c>
      <c r="K141" s="7">
        <f t="shared" si="11"/>
        <v>0</v>
      </c>
      <c r="L141" s="7"/>
      <c r="M141" s="7">
        <v>0</v>
      </c>
      <c r="N141" s="7">
        <v>0</v>
      </c>
      <c r="O141" s="7">
        <f t="shared" si="9"/>
        <v>0</v>
      </c>
    </row>
    <row r="142" spans="1:15" ht="63" x14ac:dyDescent="0.25">
      <c r="A142" s="17" t="s">
        <v>190</v>
      </c>
      <c r="B142" s="15" t="s">
        <v>189</v>
      </c>
      <c r="C142" s="7"/>
      <c r="D142" s="7">
        <v>3667.6</v>
      </c>
      <c r="E142" s="7">
        <v>3667.6</v>
      </c>
      <c r="F142" s="7">
        <f t="shared" si="12"/>
        <v>0</v>
      </c>
      <c r="G142" s="9"/>
      <c r="H142" s="7"/>
      <c r="I142" s="7">
        <v>0</v>
      </c>
      <c r="J142" s="7">
        <v>0</v>
      </c>
      <c r="K142" s="7">
        <f t="shared" si="11"/>
        <v>0</v>
      </c>
      <c r="L142" s="7"/>
      <c r="M142" s="7">
        <v>0</v>
      </c>
      <c r="N142" s="7">
        <v>0</v>
      </c>
      <c r="O142" s="7">
        <f t="shared" si="9"/>
        <v>0</v>
      </c>
    </row>
    <row r="143" spans="1:15" ht="47.25" x14ac:dyDescent="0.25">
      <c r="A143" s="17" t="s">
        <v>188</v>
      </c>
      <c r="B143" s="15" t="s">
        <v>187</v>
      </c>
      <c r="C143" s="7">
        <v>0</v>
      </c>
      <c r="D143" s="7">
        <v>211.2</v>
      </c>
      <c r="E143" s="7">
        <v>211.2</v>
      </c>
      <c r="F143" s="7">
        <f t="shared" si="12"/>
        <v>0</v>
      </c>
      <c r="G143" s="9"/>
      <c r="H143" s="7"/>
      <c r="I143" s="7">
        <v>0</v>
      </c>
      <c r="J143" s="7">
        <v>0</v>
      </c>
      <c r="K143" s="7">
        <f t="shared" si="11"/>
        <v>0</v>
      </c>
      <c r="L143" s="7"/>
      <c r="M143" s="7">
        <v>0</v>
      </c>
      <c r="N143" s="7">
        <v>0</v>
      </c>
      <c r="O143" s="7">
        <f t="shared" si="9"/>
        <v>0</v>
      </c>
    </row>
    <row r="144" spans="1:15" ht="78.75" x14ac:dyDescent="0.25">
      <c r="A144" s="25" t="s">
        <v>186</v>
      </c>
      <c r="B144" s="15" t="s">
        <v>185</v>
      </c>
      <c r="C144" s="7"/>
      <c r="D144" s="7">
        <v>32688</v>
      </c>
      <c r="E144" s="7">
        <v>32688</v>
      </c>
      <c r="F144" s="7">
        <f t="shared" si="12"/>
        <v>0</v>
      </c>
      <c r="G144" s="9"/>
      <c r="H144" s="7"/>
      <c r="I144" s="7">
        <v>0</v>
      </c>
      <c r="J144" s="7">
        <v>0</v>
      </c>
      <c r="K144" s="7">
        <f t="shared" si="11"/>
        <v>0</v>
      </c>
      <c r="L144" s="7"/>
      <c r="M144" s="7">
        <v>0</v>
      </c>
      <c r="N144" s="7">
        <v>0</v>
      </c>
      <c r="O144" s="7">
        <f t="shared" si="9"/>
        <v>0</v>
      </c>
    </row>
    <row r="145" spans="1:15" ht="78.75" x14ac:dyDescent="0.25">
      <c r="A145" s="25" t="s">
        <v>184</v>
      </c>
      <c r="B145" s="15" t="s">
        <v>183</v>
      </c>
      <c r="C145" s="7"/>
      <c r="D145" s="7">
        <v>16921.3</v>
      </c>
      <c r="E145" s="7">
        <v>16921.3</v>
      </c>
      <c r="F145" s="7">
        <f t="shared" si="12"/>
        <v>0</v>
      </c>
      <c r="G145" s="9"/>
      <c r="H145" s="7"/>
      <c r="I145" s="7">
        <v>0</v>
      </c>
      <c r="J145" s="7">
        <v>0</v>
      </c>
      <c r="K145" s="7">
        <f t="shared" si="11"/>
        <v>0</v>
      </c>
      <c r="L145" s="7"/>
      <c r="M145" s="7">
        <v>0</v>
      </c>
      <c r="N145" s="7">
        <v>0</v>
      </c>
      <c r="O145" s="7">
        <f t="shared" si="9"/>
        <v>0</v>
      </c>
    </row>
    <row r="146" spans="1:15" ht="31.5" x14ac:dyDescent="0.25">
      <c r="A146" s="17" t="s">
        <v>182</v>
      </c>
      <c r="B146" s="15" t="s">
        <v>181</v>
      </c>
      <c r="C146" s="7">
        <v>4114.5</v>
      </c>
      <c r="D146" s="7">
        <v>3809.6</v>
      </c>
      <c r="E146" s="7">
        <v>3809.6</v>
      </c>
      <c r="F146" s="7">
        <f t="shared" si="12"/>
        <v>0</v>
      </c>
      <c r="G146" s="9"/>
      <c r="H146" s="7">
        <v>0</v>
      </c>
      <c r="I146" s="7">
        <v>0</v>
      </c>
      <c r="J146" s="7">
        <v>0</v>
      </c>
      <c r="K146" s="7">
        <f t="shared" si="11"/>
        <v>0</v>
      </c>
      <c r="L146" s="7">
        <v>0</v>
      </c>
      <c r="M146" s="7">
        <v>0</v>
      </c>
      <c r="N146" s="7">
        <v>0</v>
      </c>
      <c r="O146" s="7">
        <f t="shared" si="9"/>
        <v>0</v>
      </c>
    </row>
    <row r="147" spans="1:15" ht="126" x14ac:dyDescent="0.25">
      <c r="A147" s="17" t="s">
        <v>180</v>
      </c>
      <c r="B147" s="15" t="s">
        <v>179</v>
      </c>
      <c r="C147" s="7">
        <v>0</v>
      </c>
      <c r="D147" s="7">
        <v>387.4</v>
      </c>
      <c r="E147" s="7">
        <v>387.4</v>
      </c>
      <c r="F147" s="7">
        <f t="shared" si="12"/>
        <v>0</v>
      </c>
      <c r="G147" s="9"/>
      <c r="H147" s="7"/>
      <c r="I147" s="7">
        <v>0</v>
      </c>
      <c r="J147" s="7">
        <v>0</v>
      </c>
      <c r="K147" s="7">
        <f t="shared" si="11"/>
        <v>0</v>
      </c>
      <c r="L147" s="7"/>
      <c r="M147" s="7">
        <v>0</v>
      </c>
      <c r="N147" s="7">
        <v>0</v>
      </c>
      <c r="O147" s="7">
        <f t="shared" si="9"/>
        <v>0</v>
      </c>
    </row>
    <row r="148" spans="1:15" ht="110.25" x14ac:dyDescent="0.25">
      <c r="A148" s="17" t="s">
        <v>176</v>
      </c>
      <c r="B148" s="15" t="s">
        <v>178</v>
      </c>
      <c r="C148" s="7">
        <v>0</v>
      </c>
      <c r="D148" s="7">
        <v>21173.5</v>
      </c>
      <c r="E148" s="7">
        <v>21173.5</v>
      </c>
      <c r="F148" s="7">
        <f t="shared" si="12"/>
        <v>0</v>
      </c>
      <c r="G148" s="9"/>
      <c r="H148" s="7"/>
      <c r="I148" s="7">
        <v>0</v>
      </c>
      <c r="J148" s="7">
        <v>0</v>
      </c>
      <c r="K148" s="7">
        <f t="shared" si="11"/>
        <v>0</v>
      </c>
      <c r="L148" s="7"/>
      <c r="M148" s="7">
        <v>0</v>
      </c>
      <c r="N148" s="7">
        <v>0</v>
      </c>
      <c r="O148" s="7">
        <f t="shared" ref="O148:O179" si="13">N148-M148</f>
        <v>0</v>
      </c>
    </row>
    <row r="149" spans="1:15" ht="126" x14ac:dyDescent="0.25">
      <c r="A149" s="17" t="s">
        <v>176</v>
      </c>
      <c r="B149" s="15" t="s">
        <v>177</v>
      </c>
      <c r="C149" s="7">
        <v>0</v>
      </c>
      <c r="D149" s="7">
        <v>2213.6999999999998</v>
      </c>
      <c r="E149" s="7">
        <v>2213.6999999999998</v>
      </c>
      <c r="F149" s="7">
        <f t="shared" si="12"/>
        <v>0</v>
      </c>
      <c r="G149" s="9"/>
      <c r="H149" s="7"/>
      <c r="I149" s="7">
        <v>0</v>
      </c>
      <c r="J149" s="7">
        <v>0</v>
      </c>
      <c r="K149" s="7">
        <f t="shared" si="11"/>
        <v>0</v>
      </c>
      <c r="L149" s="7"/>
      <c r="M149" s="7">
        <v>0</v>
      </c>
      <c r="N149" s="7">
        <v>0</v>
      </c>
      <c r="O149" s="7">
        <f t="shared" si="13"/>
        <v>0</v>
      </c>
    </row>
    <row r="150" spans="1:15" ht="126" x14ac:dyDescent="0.25">
      <c r="A150" s="17" t="s">
        <v>176</v>
      </c>
      <c r="B150" s="15" t="s">
        <v>175</v>
      </c>
      <c r="C150" s="7">
        <v>0</v>
      </c>
      <c r="D150" s="7">
        <v>15203.1</v>
      </c>
      <c r="E150" s="7">
        <v>15203.1</v>
      </c>
      <c r="F150" s="7">
        <f t="shared" si="12"/>
        <v>0</v>
      </c>
      <c r="G150" s="9"/>
      <c r="H150" s="7"/>
      <c r="I150" s="7">
        <v>0</v>
      </c>
      <c r="J150" s="7">
        <v>0</v>
      </c>
      <c r="K150" s="7">
        <f t="shared" si="11"/>
        <v>0</v>
      </c>
      <c r="L150" s="7"/>
      <c r="M150" s="7">
        <v>0</v>
      </c>
      <c r="N150" s="7">
        <v>0</v>
      </c>
      <c r="O150" s="7">
        <f t="shared" si="13"/>
        <v>0</v>
      </c>
    </row>
    <row r="151" spans="1:15" ht="94.5" x14ac:dyDescent="0.25">
      <c r="A151" s="17" t="s">
        <v>174</v>
      </c>
      <c r="B151" s="15" t="s">
        <v>173</v>
      </c>
      <c r="C151" s="7">
        <v>3793.1</v>
      </c>
      <c r="D151" s="7">
        <v>3793.1</v>
      </c>
      <c r="E151" s="7">
        <v>3793.1</v>
      </c>
      <c r="F151" s="7">
        <f t="shared" si="12"/>
        <v>0</v>
      </c>
      <c r="G151" s="9"/>
      <c r="H151" s="7">
        <v>0</v>
      </c>
      <c r="I151" s="7">
        <v>0</v>
      </c>
      <c r="J151" s="7">
        <v>0</v>
      </c>
      <c r="K151" s="7">
        <f t="shared" si="11"/>
        <v>0</v>
      </c>
      <c r="L151" s="7">
        <v>0</v>
      </c>
      <c r="M151" s="7">
        <v>0</v>
      </c>
      <c r="N151" s="7">
        <v>0</v>
      </c>
      <c r="O151" s="7">
        <f t="shared" si="13"/>
        <v>0</v>
      </c>
    </row>
    <row r="152" spans="1:15" ht="63" x14ac:dyDescent="0.25">
      <c r="A152" s="17" t="s">
        <v>172</v>
      </c>
      <c r="B152" s="15" t="s">
        <v>171</v>
      </c>
      <c r="C152" s="7">
        <v>116527.2</v>
      </c>
      <c r="D152" s="7">
        <v>116527.2</v>
      </c>
      <c r="E152" s="7">
        <v>116527.2</v>
      </c>
      <c r="F152" s="7">
        <f t="shared" si="12"/>
        <v>0</v>
      </c>
      <c r="G152" s="9"/>
      <c r="H152" s="7">
        <v>112822.1</v>
      </c>
      <c r="I152" s="7">
        <v>112822.1</v>
      </c>
      <c r="J152" s="7">
        <v>112822.1</v>
      </c>
      <c r="K152" s="7">
        <f t="shared" si="11"/>
        <v>0</v>
      </c>
      <c r="L152" s="7">
        <v>109886.39999999999</v>
      </c>
      <c r="M152" s="7">
        <v>109886.39999999999</v>
      </c>
      <c r="N152" s="7">
        <v>109886.39999999999</v>
      </c>
      <c r="O152" s="7">
        <f t="shared" si="13"/>
        <v>0</v>
      </c>
    </row>
    <row r="153" spans="1:15" ht="63" x14ac:dyDescent="0.25">
      <c r="A153" s="17" t="s">
        <v>170</v>
      </c>
      <c r="B153" s="15" t="s">
        <v>169</v>
      </c>
      <c r="C153" s="7">
        <v>106349.4</v>
      </c>
      <c r="D153" s="7">
        <v>106349.4</v>
      </c>
      <c r="E153" s="7">
        <v>106349.4</v>
      </c>
      <c r="F153" s="7">
        <f t="shared" si="12"/>
        <v>0</v>
      </c>
      <c r="G153" s="9"/>
      <c r="H153" s="7">
        <v>0</v>
      </c>
      <c r="I153" s="7">
        <v>0</v>
      </c>
      <c r="J153" s="7">
        <v>0</v>
      </c>
      <c r="K153" s="7">
        <f t="shared" si="11"/>
        <v>0</v>
      </c>
      <c r="L153" s="7">
        <v>0</v>
      </c>
      <c r="M153" s="7">
        <v>0</v>
      </c>
      <c r="N153" s="7">
        <v>0</v>
      </c>
      <c r="O153" s="7">
        <f t="shared" si="13"/>
        <v>0</v>
      </c>
    </row>
    <row r="154" spans="1:15" ht="31.5" x14ac:dyDescent="0.25">
      <c r="A154" s="17" t="s">
        <v>168</v>
      </c>
      <c r="B154" s="15" t="s">
        <v>167</v>
      </c>
      <c r="C154" s="7">
        <v>0</v>
      </c>
      <c r="D154" s="7">
        <v>6869.4</v>
      </c>
      <c r="E154" s="7">
        <v>6869.4</v>
      </c>
      <c r="F154" s="7">
        <f t="shared" si="12"/>
        <v>0</v>
      </c>
      <c r="G154" s="9"/>
      <c r="H154" s="7"/>
      <c r="I154" s="7">
        <v>0</v>
      </c>
      <c r="J154" s="7">
        <v>0</v>
      </c>
      <c r="K154" s="7">
        <f t="shared" si="11"/>
        <v>0</v>
      </c>
      <c r="L154" s="7"/>
      <c r="M154" s="7">
        <v>0</v>
      </c>
      <c r="N154" s="7">
        <v>0</v>
      </c>
      <c r="O154" s="7">
        <f t="shared" si="13"/>
        <v>0</v>
      </c>
    </row>
    <row r="155" spans="1:15" ht="47.25" x14ac:dyDescent="0.25">
      <c r="A155" s="17" t="s">
        <v>165</v>
      </c>
      <c r="B155" s="15" t="s">
        <v>166</v>
      </c>
      <c r="C155" s="7">
        <v>1321.8</v>
      </c>
      <c r="D155" s="7">
        <v>1180</v>
      </c>
      <c r="E155" s="7">
        <v>1180</v>
      </c>
      <c r="F155" s="7">
        <f t="shared" si="12"/>
        <v>0</v>
      </c>
      <c r="G155" s="9"/>
      <c r="H155" s="7">
        <v>0</v>
      </c>
      <c r="I155" s="7">
        <v>0</v>
      </c>
      <c r="J155" s="7">
        <v>0</v>
      </c>
      <c r="K155" s="7">
        <f t="shared" si="11"/>
        <v>0</v>
      </c>
      <c r="L155" s="7">
        <v>0</v>
      </c>
      <c r="M155" s="7">
        <v>0</v>
      </c>
      <c r="N155" s="7">
        <v>0</v>
      </c>
      <c r="O155" s="7">
        <f t="shared" si="13"/>
        <v>0</v>
      </c>
    </row>
    <row r="156" spans="1:15" ht="15.75" x14ac:dyDescent="0.25">
      <c r="A156" s="17" t="s">
        <v>165</v>
      </c>
      <c r="B156" s="15" t="s">
        <v>164</v>
      </c>
      <c r="C156" s="7">
        <v>0</v>
      </c>
      <c r="D156" s="7">
        <v>141.80000000000001</v>
      </c>
      <c r="E156" s="7">
        <v>141.80000000000001</v>
      </c>
      <c r="F156" s="7">
        <f t="shared" si="12"/>
        <v>0</v>
      </c>
      <c r="G156" s="9"/>
      <c r="H156" s="7"/>
      <c r="I156" s="7">
        <v>0</v>
      </c>
      <c r="J156" s="7">
        <v>0</v>
      </c>
      <c r="K156" s="7">
        <f t="shared" si="11"/>
        <v>0</v>
      </c>
      <c r="L156" s="7"/>
      <c r="M156" s="7">
        <v>0</v>
      </c>
      <c r="N156" s="7">
        <v>0</v>
      </c>
      <c r="O156" s="7">
        <f t="shared" si="13"/>
        <v>0</v>
      </c>
    </row>
    <row r="157" spans="1:15" ht="63" x14ac:dyDescent="0.25">
      <c r="A157" s="27" t="s">
        <v>162</v>
      </c>
      <c r="B157" s="15" t="s">
        <v>163</v>
      </c>
      <c r="C157" s="7">
        <v>711.9</v>
      </c>
      <c r="D157" s="7">
        <v>711.9</v>
      </c>
      <c r="E157" s="7">
        <v>711.9</v>
      </c>
      <c r="F157" s="7">
        <f t="shared" si="12"/>
        <v>0</v>
      </c>
      <c r="G157" s="9"/>
      <c r="H157" s="7">
        <v>712.8</v>
      </c>
      <c r="I157" s="7">
        <v>712.8</v>
      </c>
      <c r="J157" s="7">
        <v>712.8</v>
      </c>
      <c r="K157" s="7">
        <f t="shared" ref="K157:K188" si="14">J157-I157</f>
        <v>0</v>
      </c>
      <c r="L157" s="7">
        <v>731.4</v>
      </c>
      <c r="M157" s="7">
        <v>731.4</v>
      </c>
      <c r="N157" s="7">
        <v>731.4</v>
      </c>
      <c r="O157" s="7">
        <f t="shared" si="13"/>
        <v>0</v>
      </c>
    </row>
    <row r="158" spans="1:15" ht="63" x14ac:dyDescent="0.25">
      <c r="A158" s="27" t="s">
        <v>162</v>
      </c>
      <c r="B158" s="31" t="s">
        <v>161</v>
      </c>
      <c r="C158" s="7">
        <v>0</v>
      </c>
      <c r="D158" s="7">
        <v>0</v>
      </c>
      <c r="E158" s="7">
        <v>0</v>
      </c>
      <c r="F158" s="7">
        <f t="shared" si="12"/>
        <v>0</v>
      </c>
      <c r="G158" s="9"/>
      <c r="H158" s="7">
        <v>3769.3</v>
      </c>
      <c r="I158" s="7">
        <v>3769.3</v>
      </c>
      <c r="J158" s="7">
        <v>3769.3</v>
      </c>
      <c r="K158" s="7">
        <f t="shared" si="14"/>
        <v>0</v>
      </c>
      <c r="L158" s="7">
        <v>0</v>
      </c>
      <c r="M158" s="7">
        <v>0</v>
      </c>
      <c r="N158" s="7">
        <v>0</v>
      </c>
      <c r="O158" s="7">
        <f t="shared" si="13"/>
        <v>0</v>
      </c>
    </row>
    <row r="159" spans="1:15" ht="31.5" x14ac:dyDescent="0.25">
      <c r="A159" s="25" t="s">
        <v>160</v>
      </c>
      <c r="B159" s="24" t="s">
        <v>159</v>
      </c>
      <c r="C159" s="7">
        <v>53223.1</v>
      </c>
      <c r="D159" s="7">
        <v>53223.1</v>
      </c>
      <c r="E159" s="7">
        <v>53223.1</v>
      </c>
      <c r="F159" s="7">
        <f t="shared" si="12"/>
        <v>0</v>
      </c>
      <c r="G159" s="9"/>
      <c r="H159" s="7">
        <v>0</v>
      </c>
      <c r="I159" s="7">
        <v>0</v>
      </c>
      <c r="J159" s="7">
        <v>0</v>
      </c>
      <c r="K159" s="7">
        <f t="shared" si="14"/>
        <v>0</v>
      </c>
      <c r="L159" s="7">
        <v>0</v>
      </c>
      <c r="M159" s="7">
        <v>0</v>
      </c>
      <c r="N159" s="7">
        <v>0</v>
      </c>
      <c r="O159" s="7">
        <f t="shared" si="13"/>
        <v>0</v>
      </c>
    </row>
    <row r="160" spans="1:15" ht="47.25" x14ac:dyDescent="0.25">
      <c r="A160" s="25" t="s">
        <v>158</v>
      </c>
      <c r="B160" s="24" t="s">
        <v>157</v>
      </c>
      <c r="C160" s="7">
        <v>0</v>
      </c>
      <c r="D160" s="7">
        <v>0</v>
      </c>
      <c r="E160" s="7">
        <v>0</v>
      </c>
      <c r="F160" s="7">
        <f t="shared" si="12"/>
        <v>0</v>
      </c>
      <c r="G160" s="9"/>
      <c r="H160" s="7">
        <v>0</v>
      </c>
      <c r="I160" s="7">
        <v>0</v>
      </c>
      <c r="J160" s="7">
        <v>0</v>
      </c>
      <c r="K160" s="7">
        <f t="shared" si="14"/>
        <v>0</v>
      </c>
      <c r="L160" s="7">
        <v>16000</v>
      </c>
      <c r="M160" s="7">
        <v>16000</v>
      </c>
      <c r="N160" s="7">
        <v>16000</v>
      </c>
      <c r="O160" s="7">
        <f t="shared" si="13"/>
        <v>0</v>
      </c>
    </row>
    <row r="161" spans="1:15" ht="47.25" x14ac:dyDescent="0.25">
      <c r="A161" s="25" t="s">
        <v>156</v>
      </c>
      <c r="B161" s="15" t="s">
        <v>155</v>
      </c>
      <c r="C161" s="7">
        <v>0</v>
      </c>
      <c r="D161" s="7">
        <v>108510.1</v>
      </c>
      <c r="E161" s="7">
        <v>144433.29999999999</v>
      </c>
      <c r="F161" s="7">
        <f t="shared" si="12"/>
        <v>35923.199999999983</v>
      </c>
      <c r="G161" s="9" t="s">
        <v>51</v>
      </c>
      <c r="H161" s="7">
        <v>0</v>
      </c>
      <c r="I161" s="7">
        <v>50000</v>
      </c>
      <c r="J161" s="7">
        <v>50000</v>
      </c>
      <c r="K161" s="7">
        <f t="shared" si="14"/>
        <v>0</v>
      </c>
      <c r="L161" s="7">
        <v>0</v>
      </c>
      <c r="M161" s="7">
        <v>0</v>
      </c>
      <c r="N161" s="7">
        <v>0</v>
      </c>
      <c r="O161" s="7">
        <f t="shared" si="13"/>
        <v>0</v>
      </c>
    </row>
    <row r="162" spans="1:15" ht="63" x14ac:dyDescent="0.25">
      <c r="A162" s="25" t="s">
        <v>142</v>
      </c>
      <c r="B162" s="15" t="s">
        <v>154</v>
      </c>
      <c r="C162" s="7">
        <v>100000</v>
      </c>
      <c r="D162" s="7">
        <v>100000</v>
      </c>
      <c r="E162" s="7">
        <v>100000</v>
      </c>
      <c r="F162" s="7">
        <f t="shared" si="12"/>
        <v>0</v>
      </c>
      <c r="G162" s="7"/>
      <c r="H162" s="7">
        <v>100000</v>
      </c>
      <c r="I162" s="7">
        <v>100000</v>
      </c>
      <c r="J162" s="7">
        <v>100000</v>
      </c>
      <c r="K162" s="7">
        <f t="shared" si="14"/>
        <v>0</v>
      </c>
      <c r="L162" s="7">
        <f>K162-J162</f>
        <v>-100000</v>
      </c>
      <c r="M162" s="30">
        <v>100000</v>
      </c>
      <c r="N162" s="30">
        <v>100000</v>
      </c>
      <c r="O162" s="7">
        <f t="shared" si="13"/>
        <v>0</v>
      </c>
    </row>
    <row r="163" spans="1:15" ht="47.25" x14ac:dyDescent="0.25">
      <c r="A163" s="25" t="s">
        <v>142</v>
      </c>
      <c r="B163" s="15" t="s">
        <v>153</v>
      </c>
      <c r="C163" s="7">
        <v>5600</v>
      </c>
      <c r="D163" s="7">
        <v>5600</v>
      </c>
      <c r="E163" s="7">
        <v>5600</v>
      </c>
      <c r="F163" s="7">
        <f t="shared" si="12"/>
        <v>0</v>
      </c>
      <c r="G163" s="9"/>
      <c r="H163" s="7">
        <v>0</v>
      </c>
      <c r="I163" s="7">
        <v>0</v>
      </c>
      <c r="J163" s="7">
        <v>0</v>
      </c>
      <c r="K163" s="7">
        <f t="shared" si="14"/>
        <v>0</v>
      </c>
      <c r="L163" s="7">
        <v>0</v>
      </c>
      <c r="M163" s="7">
        <v>0</v>
      </c>
      <c r="N163" s="7">
        <v>0</v>
      </c>
      <c r="O163" s="7">
        <f t="shared" si="13"/>
        <v>0</v>
      </c>
    </row>
    <row r="164" spans="1:15" ht="63" x14ac:dyDescent="0.25">
      <c r="A164" s="25" t="s">
        <v>142</v>
      </c>
      <c r="B164" s="15" t="s">
        <v>152</v>
      </c>
      <c r="C164" s="7">
        <v>5000</v>
      </c>
      <c r="D164" s="7">
        <v>32182.6</v>
      </c>
      <c r="E164" s="7">
        <v>32182.6</v>
      </c>
      <c r="F164" s="7">
        <f t="shared" si="12"/>
        <v>0</v>
      </c>
      <c r="G164" s="9"/>
      <c r="H164" s="7">
        <v>4343.2</v>
      </c>
      <c r="I164" s="7">
        <v>4343.2</v>
      </c>
      <c r="J164" s="7">
        <v>4343.2</v>
      </c>
      <c r="K164" s="7">
        <f t="shared" si="14"/>
        <v>0</v>
      </c>
      <c r="L164" s="7">
        <v>4343.2</v>
      </c>
      <c r="M164" s="7">
        <v>4343.2</v>
      </c>
      <c r="N164" s="7">
        <v>4343.2</v>
      </c>
      <c r="O164" s="7">
        <f t="shared" si="13"/>
        <v>0</v>
      </c>
    </row>
    <row r="165" spans="1:15" ht="47.25" x14ac:dyDescent="0.25">
      <c r="A165" s="25" t="s">
        <v>142</v>
      </c>
      <c r="B165" s="15" t="s">
        <v>151</v>
      </c>
      <c r="C165" s="7"/>
      <c r="D165" s="7">
        <v>0</v>
      </c>
      <c r="E165" s="7">
        <v>0</v>
      </c>
      <c r="F165" s="7">
        <f t="shared" si="12"/>
        <v>0</v>
      </c>
      <c r="G165" s="9"/>
      <c r="H165" s="7"/>
      <c r="I165" s="7">
        <v>0</v>
      </c>
      <c r="J165" s="7">
        <v>0</v>
      </c>
      <c r="K165" s="7">
        <f t="shared" si="14"/>
        <v>0</v>
      </c>
      <c r="L165" s="7"/>
      <c r="M165" s="7">
        <v>0</v>
      </c>
      <c r="N165" s="7">
        <v>0</v>
      </c>
      <c r="O165" s="7">
        <f t="shared" si="13"/>
        <v>0</v>
      </c>
    </row>
    <row r="166" spans="1:15" ht="47.25" x14ac:dyDescent="0.25">
      <c r="A166" s="25" t="s">
        <v>142</v>
      </c>
      <c r="B166" s="15" t="s">
        <v>150</v>
      </c>
      <c r="C166" s="7"/>
      <c r="D166" s="7">
        <v>0</v>
      </c>
      <c r="E166" s="7">
        <v>0</v>
      </c>
      <c r="F166" s="7">
        <f t="shared" si="12"/>
        <v>0</v>
      </c>
      <c r="G166" s="9"/>
      <c r="H166" s="7"/>
      <c r="I166" s="7">
        <v>0</v>
      </c>
      <c r="J166" s="7">
        <v>0</v>
      </c>
      <c r="K166" s="7">
        <f t="shared" si="14"/>
        <v>0</v>
      </c>
      <c r="L166" s="7"/>
      <c r="M166" s="7">
        <v>0</v>
      </c>
      <c r="N166" s="7">
        <v>0</v>
      </c>
      <c r="O166" s="7">
        <f t="shared" si="13"/>
        <v>0</v>
      </c>
    </row>
    <row r="167" spans="1:15" ht="94.5" x14ac:dyDescent="0.25">
      <c r="A167" s="25" t="s">
        <v>142</v>
      </c>
      <c r="B167" s="15" t="s">
        <v>149</v>
      </c>
      <c r="C167" s="7">
        <v>137466.6</v>
      </c>
      <c r="D167" s="7">
        <v>137466.6</v>
      </c>
      <c r="E167" s="7">
        <v>137466.6</v>
      </c>
      <c r="F167" s="7">
        <f t="shared" si="12"/>
        <v>0</v>
      </c>
      <c r="G167" s="9"/>
      <c r="H167" s="7">
        <v>130593.3</v>
      </c>
      <c r="I167" s="7">
        <v>130593.3</v>
      </c>
      <c r="J167" s="7">
        <v>130593.3</v>
      </c>
      <c r="K167" s="7">
        <f t="shared" si="14"/>
        <v>0</v>
      </c>
      <c r="L167" s="7">
        <v>123720</v>
      </c>
      <c r="M167" s="7">
        <v>123720</v>
      </c>
      <c r="N167" s="7">
        <v>123720</v>
      </c>
      <c r="O167" s="7">
        <f t="shared" si="13"/>
        <v>0</v>
      </c>
    </row>
    <row r="168" spans="1:15" ht="47.25" x14ac:dyDescent="0.25">
      <c r="A168" s="25" t="s">
        <v>142</v>
      </c>
      <c r="B168" s="15" t="s">
        <v>148</v>
      </c>
      <c r="C168" s="7">
        <v>6954.8</v>
      </c>
      <c r="D168" s="7">
        <v>0</v>
      </c>
      <c r="E168" s="7">
        <v>0</v>
      </c>
      <c r="F168" s="7">
        <f t="shared" si="12"/>
        <v>0</v>
      </c>
      <c r="G168" s="9"/>
      <c r="H168" s="7">
        <v>7767.9</v>
      </c>
      <c r="I168" s="7">
        <v>7767.9</v>
      </c>
      <c r="J168" s="7">
        <v>7767.9</v>
      </c>
      <c r="K168" s="7">
        <f t="shared" si="14"/>
        <v>0</v>
      </c>
      <c r="L168" s="7">
        <v>8446.4</v>
      </c>
      <c r="M168" s="7">
        <v>8446.4</v>
      </c>
      <c r="N168" s="7">
        <v>8446.4</v>
      </c>
      <c r="O168" s="7">
        <f t="shared" si="13"/>
        <v>0</v>
      </c>
    </row>
    <row r="169" spans="1:15" ht="94.5" x14ac:dyDescent="0.25">
      <c r="A169" s="25" t="s">
        <v>142</v>
      </c>
      <c r="B169" s="29" t="s">
        <v>147</v>
      </c>
      <c r="C169" s="7">
        <v>0</v>
      </c>
      <c r="D169" s="7">
        <v>0</v>
      </c>
      <c r="E169" s="7">
        <v>0</v>
      </c>
      <c r="F169" s="7">
        <f t="shared" si="12"/>
        <v>0</v>
      </c>
      <c r="G169" s="9"/>
      <c r="H169" s="7">
        <v>20099.900000000001</v>
      </c>
      <c r="I169" s="7">
        <v>17251.099999999999</v>
      </c>
      <c r="J169" s="7">
        <v>17251.099999999999</v>
      </c>
      <c r="K169" s="7">
        <f t="shared" si="14"/>
        <v>0</v>
      </c>
      <c r="L169" s="7">
        <v>20099.900000000001</v>
      </c>
      <c r="M169" s="7">
        <v>20099.900000000001</v>
      </c>
      <c r="N169" s="7">
        <v>20099.900000000001</v>
      </c>
      <c r="O169" s="7">
        <f t="shared" si="13"/>
        <v>0</v>
      </c>
    </row>
    <row r="170" spans="1:15" ht="78.75" x14ac:dyDescent="0.25">
      <c r="A170" s="25" t="s">
        <v>142</v>
      </c>
      <c r="B170" s="29" t="s">
        <v>146</v>
      </c>
      <c r="C170" s="7">
        <v>8100</v>
      </c>
      <c r="D170" s="7">
        <v>47165.9</v>
      </c>
      <c r="E170" s="7">
        <v>47165.9</v>
      </c>
      <c r="F170" s="7">
        <f t="shared" si="12"/>
        <v>0</v>
      </c>
      <c r="G170" s="9"/>
      <c r="H170" s="7">
        <v>0</v>
      </c>
      <c r="I170" s="7">
        <v>0</v>
      </c>
      <c r="J170" s="7">
        <v>0</v>
      </c>
      <c r="K170" s="7">
        <f t="shared" si="14"/>
        <v>0</v>
      </c>
      <c r="L170" s="7">
        <v>0</v>
      </c>
      <c r="M170" s="7">
        <v>0</v>
      </c>
      <c r="N170" s="7">
        <v>0</v>
      </c>
      <c r="O170" s="7">
        <f t="shared" si="13"/>
        <v>0</v>
      </c>
    </row>
    <row r="171" spans="1:15" ht="47.25" x14ac:dyDescent="0.25">
      <c r="A171" s="25" t="s">
        <v>142</v>
      </c>
      <c r="B171" s="29" t="s">
        <v>145</v>
      </c>
      <c r="C171" s="7">
        <v>0</v>
      </c>
      <c r="D171" s="7">
        <v>0</v>
      </c>
      <c r="E171" s="7">
        <v>0</v>
      </c>
      <c r="F171" s="7">
        <f t="shared" si="12"/>
        <v>0</v>
      </c>
      <c r="G171" s="9"/>
      <c r="H171" s="7">
        <v>0</v>
      </c>
      <c r="I171" s="7">
        <v>0</v>
      </c>
      <c r="J171" s="7">
        <v>0</v>
      </c>
      <c r="K171" s="7">
        <f t="shared" si="14"/>
        <v>0</v>
      </c>
      <c r="L171" s="7">
        <v>30387.200000000001</v>
      </c>
      <c r="M171" s="7">
        <v>30387.200000000001</v>
      </c>
      <c r="N171" s="7">
        <v>30387.200000000001</v>
      </c>
      <c r="O171" s="7">
        <f t="shared" si="13"/>
        <v>0</v>
      </c>
    </row>
    <row r="172" spans="1:15" ht="47.25" x14ac:dyDescent="0.25">
      <c r="A172" s="25" t="s">
        <v>142</v>
      </c>
      <c r="B172" s="29" t="s">
        <v>144</v>
      </c>
      <c r="C172" s="7">
        <v>72336.5</v>
      </c>
      <c r="D172" s="7">
        <v>25322.3</v>
      </c>
      <c r="E172" s="7">
        <v>25322.3</v>
      </c>
      <c r="F172" s="7">
        <f t="shared" si="12"/>
        <v>0</v>
      </c>
      <c r="G172" s="9"/>
      <c r="H172" s="7">
        <v>158200</v>
      </c>
      <c r="I172" s="7">
        <v>158200</v>
      </c>
      <c r="J172" s="7">
        <v>158200</v>
      </c>
      <c r="K172" s="7">
        <f t="shared" si="14"/>
        <v>0</v>
      </c>
      <c r="L172" s="7">
        <v>0</v>
      </c>
      <c r="M172" s="7">
        <v>0</v>
      </c>
      <c r="N172" s="7">
        <v>0</v>
      </c>
      <c r="O172" s="7">
        <f t="shared" si="13"/>
        <v>0</v>
      </c>
    </row>
    <row r="173" spans="1:15" ht="31.5" x14ac:dyDescent="0.25">
      <c r="A173" s="25" t="s">
        <v>142</v>
      </c>
      <c r="B173" s="29" t="s">
        <v>143</v>
      </c>
      <c r="C173" s="7">
        <v>41182.199999999997</v>
      </c>
      <c r="D173" s="7">
        <v>41181.1</v>
      </c>
      <c r="E173" s="7">
        <v>41181.1</v>
      </c>
      <c r="F173" s="7">
        <f t="shared" si="12"/>
        <v>0</v>
      </c>
      <c r="G173" s="9"/>
      <c r="H173" s="7">
        <v>0</v>
      </c>
      <c r="I173" s="7">
        <v>0</v>
      </c>
      <c r="J173" s="7">
        <v>0</v>
      </c>
      <c r="K173" s="7">
        <f t="shared" si="14"/>
        <v>0</v>
      </c>
      <c r="L173" s="7">
        <v>0</v>
      </c>
      <c r="M173" s="7">
        <v>0</v>
      </c>
      <c r="N173" s="7">
        <v>0</v>
      </c>
      <c r="O173" s="7">
        <f t="shared" si="13"/>
        <v>0</v>
      </c>
    </row>
    <row r="174" spans="1:15" ht="63" x14ac:dyDescent="0.25">
      <c r="A174" s="25" t="s">
        <v>142</v>
      </c>
      <c r="B174" s="29" t="s">
        <v>141</v>
      </c>
      <c r="C174" s="7">
        <v>3429.1</v>
      </c>
      <c r="D174" s="7">
        <v>3429.1</v>
      </c>
      <c r="E174" s="7">
        <v>3429.1</v>
      </c>
      <c r="F174" s="7">
        <f t="shared" si="12"/>
        <v>0</v>
      </c>
      <c r="G174" s="9"/>
      <c r="H174" s="7">
        <v>0</v>
      </c>
      <c r="I174" s="7">
        <v>3429.2</v>
      </c>
      <c r="J174" s="7">
        <v>3429.2</v>
      </c>
      <c r="K174" s="59">
        <f t="shared" si="14"/>
        <v>0</v>
      </c>
      <c r="L174" s="59">
        <v>0</v>
      </c>
      <c r="M174" s="59">
        <v>0</v>
      </c>
      <c r="N174" s="59">
        <v>0</v>
      </c>
      <c r="O174" s="59">
        <f t="shared" si="13"/>
        <v>0</v>
      </c>
    </row>
    <row r="175" spans="1:15" ht="47.25" x14ac:dyDescent="0.25">
      <c r="A175" s="17" t="s">
        <v>140</v>
      </c>
      <c r="B175" s="15" t="s">
        <v>139</v>
      </c>
      <c r="C175" s="7">
        <v>24846</v>
      </c>
      <c r="D175" s="7">
        <v>27940</v>
      </c>
      <c r="E175" s="7">
        <v>29032.3</v>
      </c>
      <c r="F175" s="7">
        <f t="shared" si="12"/>
        <v>1092.2999999999993</v>
      </c>
      <c r="G175" s="9" t="s">
        <v>51</v>
      </c>
      <c r="H175" s="7">
        <v>24846</v>
      </c>
      <c r="I175" s="7">
        <v>24846</v>
      </c>
      <c r="J175" s="7">
        <v>24846</v>
      </c>
      <c r="K175" s="59">
        <f t="shared" si="14"/>
        <v>0</v>
      </c>
      <c r="L175" s="59">
        <v>24846</v>
      </c>
      <c r="M175" s="59">
        <v>24846</v>
      </c>
      <c r="N175" s="59">
        <v>24846</v>
      </c>
      <c r="O175" s="59">
        <f t="shared" si="13"/>
        <v>0</v>
      </c>
    </row>
    <row r="176" spans="1:15" ht="63" x14ac:dyDescent="0.25">
      <c r="A176" s="17" t="s">
        <v>128</v>
      </c>
      <c r="B176" s="29" t="s">
        <v>138</v>
      </c>
      <c r="C176" s="7">
        <v>2525.6</v>
      </c>
      <c r="D176" s="7">
        <v>2525.6</v>
      </c>
      <c r="E176" s="7">
        <v>2525.6</v>
      </c>
      <c r="F176" s="7">
        <f t="shared" si="12"/>
        <v>0</v>
      </c>
      <c r="G176" s="9"/>
      <c r="H176" s="7">
        <v>2525.6</v>
      </c>
      <c r="I176" s="7">
        <v>2525.6</v>
      </c>
      <c r="J176" s="7">
        <v>2525.6</v>
      </c>
      <c r="K176" s="59">
        <f t="shared" si="14"/>
        <v>0</v>
      </c>
      <c r="L176" s="59">
        <v>2525.6</v>
      </c>
      <c r="M176" s="59">
        <v>2525.6</v>
      </c>
      <c r="N176" s="59">
        <v>2525.6</v>
      </c>
      <c r="O176" s="59">
        <f t="shared" si="13"/>
        <v>0</v>
      </c>
    </row>
    <row r="177" spans="1:15" ht="47.25" x14ac:dyDescent="0.25">
      <c r="A177" s="17" t="s">
        <v>128</v>
      </c>
      <c r="B177" s="29" t="s">
        <v>137</v>
      </c>
      <c r="C177" s="7">
        <v>1262.8</v>
      </c>
      <c r="D177" s="7">
        <v>1262.8</v>
      </c>
      <c r="E177" s="7">
        <v>1262.8</v>
      </c>
      <c r="F177" s="7">
        <f t="shared" si="12"/>
        <v>0</v>
      </c>
      <c r="G177" s="9"/>
      <c r="H177" s="7">
        <v>1262.8</v>
      </c>
      <c r="I177" s="7">
        <v>1262.8</v>
      </c>
      <c r="J177" s="7">
        <v>1262.8</v>
      </c>
      <c r="K177" s="7">
        <f t="shared" si="14"/>
        <v>0</v>
      </c>
      <c r="L177" s="7">
        <v>1262.8</v>
      </c>
      <c r="M177" s="7">
        <v>1262.8</v>
      </c>
      <c r="N177" s="7">
        <v>1262.8</v>
      </c>
      <c r="O177" s="7">
        <f t="shared" si="13"/>
        <v>0</v>
      </c>
    </row>
    <row r="178" spans="1:15" ht="47.25" x14ac:dyDescent="0.25">
      <c r="A178" s="17" t="s">
        <v>128</v>
      </c>
      <c r="B178" s="29" t="s">
        <v>136</v>
      </c>
      <c r="C178" s="7">
        <v>1262.8</v>
      </c>
      <c r="D178" s="7">
        <v>1262.8</v>
      </c>
      <c r="E178" s="7">
        <v>1262.8</v>
      </c>
      <c r="F178" s="7">
        <f t="shared" si="12"/>
        <v>0</v>
      </c>
      <c r="G178" s="9"/>
      <c r="H178" s="7">
        <v>1262.8</v>
      </c>
      <c r="I178" s="7">
        <v>1262.8</v>
      </c>
      <c r="J178" s="7">
        <v>1262.8</v>
      </c>
      <c r="K178" s="7">
        <f t="shared" si="14"/>
        <v>0</v>
      </c>
      <c r="L178" s="7">
        <v>1262.8</v>
      </c>
      <c r="M178" s="7">
        <v>1262.8</v>
      </c>
      <c r="N178" s="7">
        <v>1262.8</v>
      </c>
      <c r="O178" s="7">
        <f t="shared" si="13"/>
        <v>0</v>
      </c>
    </row>
    <row r="179" spans="1:15" ht="47.25" x14ac:dyDescent="0.25">
      <c r="A179" s="17" t="s">
        <v>128</v>
      </c>
      <c r="B179" s="15" t="s">
        <v>135</v>
      </c>
      <c r="C179" s="7">
        <v>456.4</v>
      </c>
      <c r="D179" s="7">
        <v>456.4</v>
      </c>
      <c r="E179" s="7">
        <v>456.4</v>
      </c>
      <c r="F179" s="7">
        <f t="shared" si="12"/>
        <v>0</v>
      </c>
      <c r="G179" s="9"/>
      <c r="H179" s="7">
        <v>456.4</v>
      </c>
      <c r="I179" s="7">
        <v>456.4</v>
      </c>
      <c r="J179" s="7">
        <v>456.4</v>
      </c>
      <c r="K179" s="7">
        <f t="shared" si="14"/>
        <v>0</v>
      </c>
      <c r="L179" s="7">
        <v>456.4</v>
      </c>
      <c r="M179" s="7">
        <v>456.4</v>
      </c>
      <c r="N179" s="7">
        <v>456.4</v>
      </c>
      <c r="O179" s="7">
        <f t="shared" si="13"/>
        <v>0</v>
      </c>
    </row>
    <row r="180" spans="1:15" ht="94.5" x14ac:dyDescent="0.25">
      <c r="A180" s="17" t="s">
        <v>128</v>
      </c>
      <c r="B180" s="15" t="s">
        <v>134</v>
      </c>
      <c r="C180" s="7"/>
      <c r="D180" s="7">
        <v>159</v>
      </c>
      <c r="E180" s="7">
        <v>159</v>
      </c>
      <c r="F180" s="7">
        <f t="shared" si="12"/>
        <v>0</v>
      </c>
      <c r="G180" s="9"/>
      <c r="H180" s="7"/>
      <c r="I180" s="7">
        <v>0</v>
      </c>
      <c r="J180" s="7">
        <v>0</v>
      </c>
      <c r="K180" s="7">
        <f t="shared" si="14"/>
        <v>0</v>
      </c>
      <c r="L180" s="7"/>
      <c r="M180" s="7">
        <v>0</v>
      </c>
      <c r="N180" s="7">
        <v>0</v>
      </c>
      <c r="O180" s="7">
        <f t="shared" ref="O180:O211" si="15">N180-M180</f>
        <v>0</v>
      </c>
    </row>
    <row r="181" spans="1:15" ht="63" x14ac:dyDescent="0.25">
      <c r="A181" s="17" t="s">
        <v>128</v>
      </c>
      <c r="B181" s="15" t="s">
        <v>133</v>
      </c>
      <c r="C181" s="7">
        <v>489.6</v>
      </c>
      <c r="D181" s="7">
        <v>489.6</v>
      </c>
      <c r="E181" s="7">
        <v>489.6</v>
      </c>
      <c r="F181" s="7">
        <f t="shared" si="12"/>
        <v>0</v>
      </c>
      <c r="G181" s="9"/>
      <c r="H181" s="7">
        <v>489.6</v>
      </c>
      <c r="I181" s="7">
        <v>489.6</v>
      </c>
      <c r="J181" s="7">
        <v>489.6</v>
      </c>
      <c r="K181" s="7">
        <f t="shared" si="14"/>
        <v>0</v>
      </c>
      <c r="L181" s="7">
        <v>489.6</v>
      </c>
      <c r="M181" s="7">
        <v>489.6</v>
      </c>
      <c r="N181" s="7">
        <v>489.6</v>
      </c>
      <c r="O181" s="7">
        <f t="shared" si="15"/>
        <v>0</v>
      </c>
    </row>
    <row r="182" spans="1:15" ht="63" x14ac:dyDescent="0.25">
      <c r="A182" s="17" t="s">
        <v>128</v>
      </c>
      <c r="B182" s="15" t="s">
        <v>132</v>
      </c>
      <c r="C182" s="7">
        <v>1262.8</v>
      </c>
      <c r="D182" s="7">
        <v>1262.8</v>
      </c>
      <c r="E182" s="7">
        <v>1262.8</v>
      </c>
      <c r="F182" s="7">
        <f t="shared" si="12"/>
        <v>0</v>
      </c>
      <c r="G182" s="9"/>
      <c r="H182" s="7">
        <v>1262.8</v>
      </c>
      <c r="I182" s="7">
        <v>1262.8</v>
      </c>
      <c r="J182" s="7">
        <v>1262.8</v>
      </c>
      <c r="K182" s="7">
        <f t="shared" si="14"/>
        <v>0</v>
      </c>
      <c r="L182" s="7">
        <v>1262.8</v>
      </c>
      <c r="M182" s="7">
        <v>1262.8</v>
      </c>
      <c r="N182" s="7">
        <v>1262.8</v>
      </c>
      <c r="O182" s="7">
        <f t="shared" si="15"/>
        <v>0</v>
      </c>
    </row>
    <row r="183" spans="1:15" ht="47.25" x14ac:dyDescent="0.25">
      <c r="A183" s="17" t="s">
        <v>128</v>
      </c>
      <c r="B183" s="15" t="s">
        <v>131</v>
      </c>
      <c r="C183" s="7">
        <v>4857.3999999999996</v>
      </c>
      <c r="D183" s="7">
        <v>4857.3999999999996</v>
      </c>
      <c r="E183" s="7">
        <v>4857.3999999999996</v>
      </c>
      <c r="F183" s="7">
        <f t="shared" si="12"/>
        <v>0</v>
      </c>
      <c r="G183" s="9"/>
      <c r="H183" s="7">
        <v>4857.3999999999996</v>
      </c>
      <c r="I183" s="7">
        <v>4857.3999999999996</v>
      </c>
      <c r="J183" s="7">
        <v>4857.3999999999996</v>
      </c>
      <c r="K183" s="7">
        <f t="shared" si="14"/>
        <v>0</v>
      </c>
      <c r="L183" s="7">
        <v>4857.3999999999996</v>
      </c>
      <c r="M183" s="7">
        <v>4857.3999999999996</v>
      </c>
      <c r="N183" s="7">
        <v>4857.3999999999996</v>
      </c>
      <c r="O183" s="7">
        <f t="shared" si="15"/>
        <v>0</v>
      </c>
    </row>
    <row r="184" spans="1:15" ht="63" x14ac:dyDescent="0.25">
      <c r="A184" s="25" t="s">
        <v>128</v>
      </c>
      <c r="B184" s="15" t="s">
        <v>130</v>
      </c>
      <c r="C184" s="7">
        <v>5326.5</v>
      </c>
      <c r="D184" s="7">
        <v>5326.5</v>
      </c>
      <c r="E184" s="7">
        <v>5326.5</v>
      </c>
      <c r="F184" s="7">
        <f t="shared" si="12"/>
        <v>0</v>
      </c>
      <c r="G184" s="9"/>
      <c r="H184" s="7">
        <v>5326.5</v>
      </c>
      <c r="I184" s="7">
        <v>5326.5</v>
      </c>
      <c r="J184" s="7">
        <v>5326.5</v>
      </c>
      <c r="K184" s="7">
        <f t="shared" si="14"/>
        <v>0</v>
      </c>
      <c r="L184" s="7">
        <v>5326.5</v>
      </c>
      <c r="M184" s="7">
        <v>5326.5</v>
      </c>
      <c r="N184" s="7">
        <v>5326.5</v>
      </c>
      <c r="O184" s="7">
        <f t="shared" si="15"/>
        <v>0</v>
      </c>
    </row>
    <row r="185" spans="1:15" ht="63" x14ac:dyDescent="0.25">
      <c r="A185" s="25" t="s">
        <v>128</v>
      </c>
      <c r="B185" s="15" t="s">
        <v>129</v>
      </c>
      <c r="C185" s="7">
        <v>9358.5</v>
      </c>
      <c r="D185" s="7">
        <v>0</v>
      </c>
      <c r="E185" s="7">
        <v>0</v>
      </c>
      <c r="F185" s="7">
        <f t="shared" si="12"/>
        <v>0</v>
      </c>
      <c r="G185" s="9"/>
      <c r="H185" s="7">
        <v>5333.8</v>
      </c>
      <c r="I185" s="7">
        <v>0</v>
      </c>
      <c r="J185" s="7">
        <v>0</v>
      </c>
      <c r="K185" s="7">
        <f t="shared" si="14"/>
        <v>0</v>
      </c>
      <c r="L185" s="7">
        <v>0</v>
      </c>
      <c r="M185" s="7">
        <v>0</v>
      </c>
      <c r="N185" s="7">
        <v>0</v>
      </c>
      <c r="O185" s="7">
        <f t="shared" si="15"/>
        <v>0</v>
      </c>
    </row>
    <row r="186" spans="1:15" ht="78.75" x14ac:dyDescent="0.25">
      <c r="A186" s="25" t="s">
        <v>128</v>
      </c>
      <c r="B186" s="15" t="s">
        <v>127</v>
      </c>
      <c r="C186" s="7">
        <v>70</v>
      </c>
      <c r="D186" s="7">
        <v>70</v>
      </c>
      <c r="E186" s="7">
        <v>70</v>
      </c>
      <c r="F186" s="7">
        <f t="shared" si="12"/>
        <v>0</v>
      </c>
      <c r="G186" s="9"/>
      <c r="H186" s="7">
        <v>70</v>
      </c>
      <c r="I186" s="7">
        <v>70</v>
      </c>
      <c r="J186" s="7">
        <v>70</v>
      </c>
      <c r="K186" s="7">
        <f t="shared" si="14"/>
        <v>0</v>
      </c>
      <c r="L186" s="7">
        <v>70</v>
      </c>
      <c r="M186" s="7">
        <v>70</v>
      </c>
      <c r="N186" s="7">
        <v>70</v>
      </c>
      <c r="O186" s="7">
        <f t="shared" si="15"/>
        <v>0</v>
      </c>
    </row>
    <row r="187" spans="1:15" ht="31.5" x14ac:dyDescent="0.25">
      <c r="A187" s="25" t="s">
        <v>109</v>
      </c>
      <c r="B187" s="15" t="s">
        <v>126</v>
      </c>
      <c r="C187" s="7">
        <v>21173.5</v>
      </c>
      <c r="D187" s="7">
        <v>0</v>
      </c>
      <c r="E187" s="7">
        <v>0</v>
      </c>
      <c r="F187" s="7">
        <f t="shared" si="12"/>
        <v>0</v>
      </c>
      <c r="G187" s="9"/>
      <c r="H187" s="7">
        <v>0</v>
      </c>
      <c r="I187" s="7">
        <v>0</v>
      </c>
      <c r="J187" s="7">
        <v>0</v>
      </c>
      <c r="K187" s="7">
        <f t="shared" si="14"/>
        <v>0</v>
      </c>
      <c r="L187" s="7">
        <v>0</v>
      </c>
      <c r="M187" s="7">
        <v>0</v>
      </c>
      <c r="N187" s="7">
        <v>0</v>
      </c>
      <c r="O187" s="7">
        <f t="shared" si="15"/>
        <v>0</v>
      </c>
    </row>
    <row r="188" spans="1:15" ht="38.25" x14ac:dyDescent="0.25">
      <c r="A188" s="25" t="s">
        <v>109</v>
      </c>
      <c r="B188" s="15" t="s">
        <v>125</v>
      </c>
      <c r="C188" s="7">
        <v>21666.799999999999</v>
      </c>
      <c r="D188" s="7">
        <v>21666.799999999999</v>
      </c>
      <c r="E188" s="7">
        <v>21312.2</v>
      </c>
      <c r="F188" s="7">
        <f t="shared" si="12"/>
        <v>-354.59999999999854</v>
      </c>
      <c r="G188" s="9" t="s">
        <v>51</v>
      </c>
      <c r="H188" s="7">
        <v>21666.799999999999</v>
      </c>
      <c r="I188" s="7">
        <v>21666.799999999999</v>
      </c>
      <c r="J188" s="7">
        <v>21666.799999999999</v>
      </c>
      <c r="K188" s="7">
        <f t="shared" si="14"/>
        <v>0</v>
      </c>
      <c r="L188" s="7">
        <v>21666.799999999999</v>
      </c>
      <c r="M188" s="7">
        <v>21666.799999999999</v>
      </c>
      <c r="N188" s="7">
        <v>21666.799999999999</v>
      </c>
      <c r="O188" s="7">
        <f t="shared" si="15"/>
        <v>0</v>
      </c>
    </row>
    <row r="189" spans="1:15" ht="31.5" x14ac:dyDescent="0.25">
      <c r="A189" s="25" t="s">
        <v>109</v>
      </c>
      <c r="B189" s="15" t="s">
        <v>124</v>
      </c>
      <c r="C189" s="7">
        <v>1024.9000000000001</v>
      </c>
      <c r="D189" s="7">
        <v>1024.9000000000001</v>
      </c>
      <c r="E189" s="7">
        <v>1024.9000000000001</v>
      </c>
      <c r="F189" s="7">
        <f t="shared" si="12"/>
        <v>0</v>
      </c>
      <c r="G189" s="9"/>
      <c r="H189" s="7">
        <v>1024.9000000000001</v>
      </c>
      <c r="I189" s="7">
        <v>1024.9000000000001</v>
      </c>
      <c r="J189" s="7">
        <v>1024.9000000000001</v>
      </c>
      <c r="K189" s="7">
        <f t="shared" ref="K189:K220" si="16">J189-I189</f>
        <v>0</v>
      </c>
      <c r="L189" s="7">
        <v>1024.9000000000001</v>
      </c>
      <c r="M189" s="7">
        <v>1024.9000000000001</v>
      </c>
      <c r="N189" s="7">
        <v>1024.9000000000001</v>
      </c>
      <c r="O189" s="7">
        <f t="shared" si="15"/>
        <v>0</v>
      </c>
    </row>
    <row r="190" spans="1:15" ht="47.25" x14ac:dyDescent="0.25">
      <c r="A190" s="25" t="s">
        <v>109</v>
      </c>
      <c r="B190" s="15" t="s">
        <v>123</v>
      </c>
      <c r="C190" s="7">
        <v>2904.7</v>
      </c>
      <c r="D190" s="7">
        <v>2904.7</v>
      </c>
      <c r="E190" s="7">
        <v>1569.1</v>
      </c>
      <c r="F190" s="7">
        <f t="shared" si="12"/>
        <v>-1335.6</v>
      </c>
      <c r="G190" s="9" t="s">
        <v>51</v>
      </c>
      <c r="H190" s="7">
        <v>2904.7</v>
      </c>
      <c r="I190" s="7">
        <v>2904.7</v>
      </c>
      <c r="J190" s="7">
        <v>2904.7</v>
      </c>
      <c r="K190" s="7">
        <f t="shared" si="16"/>
        <v>0</v>
      </c>
      <c r="L190" s="7">
        <v>2904.7</v>
      </c>
      <c r="M190" s="7">
        <v>2904.7</v>
      </c>
      <c r="N190" s="7">
        <v>2904.7</v>
      </c>
      <c r="O190" s="7">
        <f t="shared" si="15"/>
        <v>0</v>
      </c>
    </row>
    <row r="191" spans="1:15" ht="63" x14ac:dyDescent="0.25">
      <c r="A191" s="25" t="s">
        <v>109</v>
      </c>
      <c r="B191" s="15" t="s">
        <v>122</v>
      </c>
      <c r="C191" s="7">
        <v>137.69999999999999</v>
      </c>
      <c r="D191" s="7">
        <v>137.69999999999999</v>
      </c>
      <c r="E191" s="7">
        <v>137.69999999999999</v>
      </c>
      <c r="F191" s="7">
        <f t="shared" si="12"/>
        <v>0</v>
      </c>
      <c r="G191" s="9"/>
      <c r="H191" s="7">
        <v>0</v>
      </c>
      <c r="I191" s="7">
        <v>0</v>
      </c>
      <c r="J191" s="7">
        <v>0</v>
      </c>
      <c r="K191" s="7">
        <f t="shared" si="16"/>
        <v>0</v>
      </c>
      <c r="L191" s="7">
        <v>0</v>
      </c>
      <c r="M191" s="7">
        <v>0</v>
      </c>
      <c r="N191" s="7">
        <v>0</v>
      </c>
      <c r="O191" s="7">
        <f t="shared" si="15"/>
        <v>0</v>
      </c>
    </row>
    <row r="192" spans="1:15" ht="63" x14ac:dyDescent="0.25">
      <c r="A192" s="25" t="s">
        <v>109</v>
      </c>
      <c r="B192" s="15" t="s">
        <v>121</v>
      </c>
      <c r="C192" s="7">
        <v>1783.4</v>
      </c>
      <c r="D192" s="7">
        <v>1783.4</v>
      </c>
      <c r="E192" s="7">
        <v>1569.7</v>
      </c>
      <c r="F192" s="7">
        <f t="shared" si="12"/>
        <v>-213.70000000000005</v>
      </c>
      <c r="G192" s="9" t="s">
        <v>51</v>
      </c>
      <c r="H192" s="7">
        <v>0</v>
      </c>
      <c r="I192" s="7">
        <v>0</v>
      </c>
      <c r="J192" s="7">
        <v>0</v>
      </c>
      <c r="K192" s="7">
        <f t="shared" si="16"/>
        <v>0</v>
      </c>
      <c r="L192" s="7">
        <v>0</v>
      </c>
      <c r="M192" s="7">
        <v>0</v>
      </c>
      <c r="N192" s="7">
        <v>0</v>
      </c>
      <c r="O192" s="7">
        <f t="shared" si="15"/>
        <v>0</v>
      </c>
    </row>
    <row r="193" spans="1:15" ht="47.25" x14ac:dyDescent="0.25">
      <c r="A193" s="25" t="s">
        <v>109</v>
      </c>
      <c r="B193" s="15" t="s">
        <v>120</v>
      </c>
      <c r="C193" s="7">
        <v>964.7</v>
      </c>
      <c r="D193" s="7">
        <v>964.7</v>
      </c>
      <c r="E193" s="7">
        <v>964.7</v>
      </c>
      <c r="F193" s="7">
        <f t="shared" si="12"/>
        <v>0</v>
      </c>
      <c r="G193" s="9"/>
      <c r="H193" s="7">
        <v>964.7</v>
      </c>
      <c r="I193" s="7">
        <v>964.7</v>
      </c>
      <c r="J193" s="7">
        <v>964.7</v>
      </c>
      <c r="K193" s="7">
        <f t="shared" si="16"/>
        <v>0</v>
      </c>
      <c r="L193" s="7">
        <v>964.7</v>
      </c>
      <c r="M193" s="7">
        <v>964.7</v>
      </c>
      <c r="N193" s="7">
        <v>964.7</v>
      </c>
      <c r="O193" s="7">
        <f t="shared" si="15"/>
        <v>0</v>
      </c>
    </row>
    <row r="194" spans="1:15" ht="47.25" x14ac:dyDescent="0.25">
      <c r="A194" s="25" t="s">
        <v>109</v>
      </c>
      <c r="B194" s="15" t="s">
        <v>119</v>
      </c>
      <c r="C194" s="7">
        <v>10079.5</v>
      </c>
      <c r="D194" s="7">
        <v>0</v>
      </c>
      <c r="E194" s="7">
        <v>0</v>
      </c>
      <c r="F194" s="7">
        <f t="shared" si="12"/>
        <v>0</v>
      </c>
      <c r="G194" s="9"/>
      <c r="H194" s="7">
        <v>10079.5</v>
      </c>
      <c r="I194" s="7">
        <v>10079.5</v>
      </c>
      <c r="J194" s="7">
        <v>10079.5</v>
      </c>
      <c r="K194" s="7">
        <f t="shared" si="16"/>
        <v>0</v>
      </c>
      <c r="L194" s="7">
        <v>10079.5</v>
      </c>
      <c r="M194" s="7">
        <v>10079.5</v>
      </c>
      <c r="N194" s="7">
        <v>10079.5</v>
      </c>
      <c r="O194" s="7">
        <f t="shared" si="15"/>
        <v>0</v>
      </c>
    </row>
    <row r="195" spans="1:15" ht="63" x14ac:dyDescent="0.25">
      <c r="A195" s="25" t="s">
        <v>109</v>
      </c>
      <c r="B195" s="15" t="s">
        <v>118</v>
      </c>
      <c r="C195" s="7">
        <v>4714.1000000000004</v>
      </c>
      <c r="D195" s="7">
        <v>4714.1000000000004</v>
      </c>
      <c r="E195" s="7">
        <v>2839.3</v>
      </c>
      <c r="F195" s="7">
        <f t="shared" si="12"/>
        <v>-1874.8000000000002</v>
      </c>
      <c r="G195" s="9" t="s">
        <v>36</v>
      </c>
      <c r="H195" s="7">
        <v>4714.1000000000004</v>
      </c>
      <c r="I195" s="7">
        <v>4714.1000000000004</v>
      </c>
      <c r="J195" s="7">
        <v>4714.1000000000004</v>
      </c>
      <c r="K195" s="7">
        <f t="shared" si="16"/>
        <v>0</v>
      </c>
      <c r="L195" s="7">
        <v>4714.1000000000004</v>
      </c>
      <c r="M195" s="7">
        <v>4714.1000000000004</v>
      </c>
      <c r="N195" s="7">
        <v>4714.1000000000004</v>
      </c>
      <c r="O195" s="7">
        <f t="shared" si="15"/>
        <v>0</v>
      </c>
    </row>
    <row r="196" spans="1:15" ht="63" x14ac:dyDescent="0.25">
      <c r="A196" s="27" t="s">
        <v>109</v>
      </c>
      <c r="B196" s="26" t="s">
        <v>117</v>
      </c>
      <c r="C196" s="7">
        <v>12185.1</v>
      </c>
      <c r="D196" s="7">
        <v>12185.1</v>
      </c>
      <c r="E196" s="7">
        <v>12185.1</v>
      </c>
      <c r="F196" s="7">
        <f t="shared" si="12"/>
        <v>0</v>
      </c>
      <c r="G196" s="9"/>
      <c r="H196" s="7">
        <v>12185.1</v>
      </c>
      <c r="I196" s="7">
        <v>12185.1</v>
      </c>
      <c r="J196" s="7">
        <v>12185.1</v>
      </c>
      <c r="K196" s="7">
        <f t="shared" si="16"/>
        <v>0</v>
      </c>
      <c r="L196" s="7">
        <v>12185.1</v>
      </c>
      <c r="M196" s="7">
        <v>12185.1</v>
      </c>
      <c r="N196" s="7">
        <v>12185.1</v>
      </c>
      <c r="O196" s="7">
        <f t="shared" si="15"/>
        <v>0</v>
      </c>
    </row>
    <row r="197" spans="1:15" ht="94.5" x14ac:dyDescent="0.25">
      <c r="A197" s="25" t="s">
        <v>116</v>
      </c>
      <c r="B197" s="15" t="s">
        <v>115</v>
      </c>
      <c r="C197" s="7">
        <v>2358.3000000000002</v>
      </c>
      <c r="D197" s="7">
        <v>2358.3000000000002</v>
      </c>
      <c r="E197" s="7">
        <v>1758.3</v>
      </c>
      <c r="F197" s="7">
        <f t="shared" ref="F197:F260" si="17">E197-D197</f>
        <v>-600.00000000000023</v>
      </c>
      <c r="G197" s="9"/>
      <c r="H197" s="7">
        <v>2358.3000000000002</v>
      </c>
      <c r="I197" s="7">
        <v>2358.3000000000002</v>
      </c>
      <c r="J197" s="7">
        <v>2358.3000000000002</v>
      </c>
      <c r="K197" s="7">
        <f t="shared" si="16"/>
        <v>0</v>
      </c>
      <c r="L197" s="7">
        <v>2358.3000000000002</v>
      </c>
      <c r="M197" s="7">
        <v>2358.3000000000002</v>
      </c>
      <c r="N197" s="7">
        <v>2358.3000000000002</v>
      </c>
      <c r="O197" s="7">
        <f t="shared" si="15"/>
        <v>0</v>
      </c>
    </row>
    <row r="198" spans="1:15" ht="31.5" x14ac:dyDescent="0.25">
      <c r="A198" s="25" t="s">
        <v>109</v>
      </c>
      <c r="B198" s="15" t="s">
        <v>114</v>
      </c>
      <c r="C198" s="7">
        <v>418</v>
      </c>
      <c r="D198" s="7">
        <v>418</v>
      </c>
      <c r="E198" s="7">
        <v>418</v>
      </c>
      <c r="F198" s="7">
        <f t="shared" si="17"/>
        <v>0</v>
      </c>
      <c r="G198" s="9"/>
      <c r="H198" s="7">
        <v>0</v>
      </c>
      <c r="I198" s="7">
        <v>0</v>
      </c>
      <c r="J198" s="7">
        <v>0</v>
      </c>
      <c r="K198" s="7">
        <f t="shared" si="16"/>
        <v>0</v>
      </c>
      <c r="L198" s="7">
        <v>0</v>
      </c>
      <c r="M198" s="7">
        <v>0</v>
      </c>
      <c r="N198" s="7">
        <v>0</v>
      </c>
      <c r="O198" s="7">
        <f t="shared" si="15"/>
        <v>0</v>
      </c>
    </row>
    <row r="199" spans="1:15" ht="63" x14ac:dyDescent="0.25">
      <c r="A199" s="25" t="s">
        <v>109</v>
      </c>
      <c r="B199" s="28" t="s">
        <v>113</v>
      </c>
      <c r="C199" s="7">
        <v>0</v>
      </c>
      <c r="D199" s="7">
        <v>2310</v>
      </c>
      <c r="E199" s="7">
        <v>2310</v>
      </c>
      <c r="F199" s="7">
        <f t="shared" si="17"/>
        <v>0</v>
      </c>
      <c r="G199" s="9"/>
      <c r="H199" s="7"/>
      <c r="I199" s="7">
        <v>0</v>
      </c>
      <c r="J199" s="7">
        <v>0</v>
      </c>
      <c r="K199" s="7">
        <f t="shared" si="16"/>
        <v>0</v>
      </c>
      <c r="L199" s="7"/>
      <c r="M199" s="7">
        <v>0</v>
      </c>
      <c r="N199" s="7">
        <v>0</v>
      </c>
      <c r="O199" s="7">
        <f t="shared" si="15"/>
        <v>0</v>
      </c>
    </row>
    <row r="200" spans="1:15" ht="63" x14ac:dyDescent="0.25">
      <c r="A200" s="25" t="s">
        <v>109</v>
      </c>
      <c r="B200" s="28" t="s">
        <v>112</v>
      </c>
      <c r="C200" s="7">
        <v>0</v>
      </c>
      <c r="D200" s="7">
        <v>4920</v>
      </c>
      <c r="E200" s="7">
        <v>4920</v>
      </c>
      <c r="F200" s="7">
        <f t="shared" si="17"/>
        <v>0</v>
      </c>
      <c r="G200" s="9"/>
      <c r="H200" s="7"/>
      <c r="I200" s="7">
        <v>0</v>
      </c>
      <c r="J200" s="7">
        <v>0</v>
      </c>
      <c r="K200" s="7">
        <f t="shared" si="16"/>
        <v>0</v>
      </c>
      <c r="L200" s="7"/>
      <c r="M200" s="7">
        <v>0</v>
      </c>
      <c r="N200" s="7">
        <v>0</v>
      </c>
      <c r="O200" s="7">
        <f t="shared" si="15"/>
        <v>0</v>
      </c>
    </row>
    <row r="201" spans="1:15" ht="63" x14ac:dyDescent="0.25">
      <c r="A201" s="25" t="s">
        <v>109</v>
      </c>
      <c r="B201" s="28" t="s">
        <v>111</v>
      </c>
      <c r="C201" s="7">
        <v>0</v>
      </c>
      <c r="D201" s="7">
        <v>220</v>
      </c>
      <c r="E201" s="7">
        <v>220</v>
      </c>
      <c r="F201" s="7">
        <f t="shared" si="17"/>
        <v>0</v>
      </c>
      <c r="G201" s="9"/>
      <c r="H201" s="7"/>
      <c r="I201" s="7">
        <v>0</v>
      </c>
      <c r="J201" s="7">
        <v>0</v>
      </c>
      <c r="K201" s="7">
        <f t="shared" si="16"/>
        <v>0</v>
      </c>
      <c r="L201" s="7"/>
      <c r="M201" s="7">
        <v>0</v>
      </c>
      <c r="N201" s="7">
        <v>0</v>
      </c>
      <c r="O201" s="7">
        <f t="shared" si="15"/>
        <v>0</v>
      </c>
    </row>
    <row r="202" spans="1:15" ht="47.25" x14ac:dyDescent="0.25">
      <c r="A202" s="25" t="s">
        <v>109</v>
      </c>
      <c r="B202" s="28" t="s">
        <v>110</v>
      </c>
      <c r="C202" s="7">
        <v>7450</v>
      </c>
      <c r="D202" s="7">
        <v>0</v>
      </c>
      <c r="E202" s="7">
        <v>0</v>
      </c>
      <c r="F202" s="7">
        <f t="shared" si="17"/>
        <v>0</v>
      </c>
      <c r="G202" s="9"/>
      <c r="H202" s="7">
        <v>6020</v>
      </c>
      <c r="I202" s="7">
        <v>6020</v>
      </c>
      <c r="J202" s="7">
        <v>6020</v>
      </c>
      <c r="K202" s="7">
        <f t="shared" si="16"/>
        <v>0</v>
      </c>
      <c r="L202" s="7">
        <v>17810</v>
      </c>
      <c r="M202" s="7">
        <v>17810</v>
      </c>
      <c r="N202" s="7">
        <v>17810</v>
      </c>
      <c r="O202" s="7">
        <f t="shared" si="15"/>
        <v>0</v>
      </c>
    </row>
    <row r="203" spans="1:15" ht="63" x14ac:dyDescent="0.25">
      <c r="A203" s="27" t="s">
        <v>109</v>
      </c>
      <c r="B203" s="26" t="s">
        <v>108</v>
      </c>
      <c r="C203" s="7">
        <v>512.5</v>
      </c>
      <c r="D203" s="7">
        <v>512.5</v>
      </c>
      <c r="E203" s="7">
        <v>512.5</v>
      </c>
      <c r="F203" s="7">
        <f t="shared" si="17"/>
        <v>0</v>
      </c>
      <c r="G203" s="9"/>
      <c r="H203" s="7">
        <v>512.5</v>
      </c>
      <c r="I203" s="7">
        <v>512.5</v>
      </c>
      <c r="J203" s="7">
        <v>512.5</v>
      </c>
      <c r="K203" s="7">
        <f t="shared" si="16"/>
        <v>0</v>
      </c>
      <c r="L203" s="7">
        <v>512.5</v>
      </c>
      <c r="M203" s="7">
        <v>512.5</v>
      </c>
      <c r="N203" s="7">
        <v>512.5</v>
      </c>
      <c r="O203" s="7">
        <f t="shared" si="15"/>
        <v>0</v>
      </c>
    </row>
    <row r="204" spans="1:15" ht="31.5" x14ac:dyDescent="0.25">
      <c r="A204" s="12" t="s">
        <v>107</v>
      </c>
      <c r="B204" s="11" t="s">
        <v>106</v>
      </c>
      <c r="C204" s="8">
        <f>SUM(C205:C249)</f>
        <v>2938621.4</v>
      </c>
      <c r="D204" s="8">
        <f>SUM(D205:D249)</f>
        <v>3117669.6999999997</v>
      </c>
      <c r="E204" s="8">
        <f>SUM(E205:E249)</f>
        <v>3110758.5</v>
      </c>
      <c r="F204" s="8">
        <f t="shared" si="17"/>
        <v>-6911.1999999997206</v>
      </c>
      <c r="G204" s="9"/>
      <c r="H204" s="8">
        <f>SUM(H205:H249)</f>
        <v>2999660.8000000003</v>
      </c>
      <c r="I204" s="8">
        <f>SUM(I205:I249)</f>
        <v>2999660.8000000003</v>
      </c>
      <c r="J204" s="8">
        <f>SUM(J205:J249)</f>
        <v>2999660.8000000003</v>
      </c>
      <c r="K204" s="7">
        <f t="shared" si="16"/>
        <v>0</v>
      </c>
      <c r="L204" s="8">
        <f>SUM(L205:L249)</f>
        <v>3048541.3</v>
      </c>
      <c r="M204" s="8">
        <f>SUM(M205:M249)</f>
        <v>3048541.3</v>
      </c>
      <c r="N204" s="8">
        <f>SUM(N205:N249)</f>
        <v>3048541.3</v>
      </c>
      <c r="O204" s="7">
        <f t="shared" si="15"/>
        <v>0</v>
      </c>
    </row>
    <row r="205" spans="1:15" ht="47.25" x14ac:dyDescent="0.25">
      <c r="A205" s="17" t="s">
        <v>105</v>
      </c>
      <c r="B205" s="15" t="s">
        <v>104</v>
      </c>
      <c r="C205" s="7">
        <v>9998.9</v>
      </c>
      <c r="D205" s="7">
        <v>9008.7999999999993</v>
      </c>
      <c r="E205" s="7">
        <v>8918</v>
      </c>
      <c r="F205" s="7">
        <f t="shared" si="17"/>
        <v>-90.799999999999272</v>
      </c>
      <c r="G205" s="9" t="s">
        <v>51</v>
      </c>
      <c r="H205" s="7">
        <v>10380.200000000001</v>
      </c>
      <c r="I205" s="7">
        <v>10380.200000000001</v>
      </c>
      <c r="J205" s="7">
        <v>10380.200000000001</v>
      </c>
      <c r="K205" s="7">
        <f t="shared" si="16"/>
        <v>0</v>
      </c>
      <c r="L205" s="7">
        <v>10776.9</v>
      </c>
      <c r="M205" s="7">
        <v>10776.9</v>
      </c>
      <c r="N205" s="7">
        <v>10776.9</v>
      </c>
      <c r="O205" s="7">
        <f t="shared" si="15"/>
        <v>0</v>
      </c>
    </row>
    <row r="206" spans="1:15" ht="47.25" x14ac:dyDescent="0.25">
      <c r="A206" s="17" t="s">
        <v>103</v>
      </c>
      <c r="B206" s="15" t="s">
        <v>102</v>
      </c>
      <c r="C206" s="7">
        <v>248131.9</v>
      </c>
      <c r="D206" s="7">
        <v>147448.1</v>
      </c>
      <c r="E206" s="7">
        <v>123094.1</v>
      </c>
      <c r="F206" s="7">
        <f t="shared" si="17"/>
        <v>-24354</v>
      </c>
      <c r="G206" s="9" t="s">
        <v>89</v>
      </c>
      <c r="H206" s="7">
        <v>284566.40000000002</v>
      </c>
      <c r="I206" s="7">
        <v>284566.40000000002</v>
      </c>
      <c r="J206" s="7">
        <v>284566.40000000002</v>
      </c>
      <c r="K206" s="7">
        <f t="shared" si="16"/>
        <v>0</v>
      </c>
      <c r="L206" s="7">
        <v>306801.09999999998</v>
      </c>
      <c r="M206" s="7">
        <v>306801.09999999998</v>
      </c>
      <c r="N206" s="7">
        <v>306801.09999999998</v>
      </c>
      <c r="O206" s="7">
        <f t="shared" si="15"/>
        <v>0</v>
      </c>
    </row>
    <row r="207" spans="1:15" ht="63" x14ac:dyDescent="0.25">
      <c r="A207" s="17" t="s">
        <v>97</v>
      </c>
      <c r="B207" s="15" t="s">
        <v>101</v>
      </c>
      <c r="C207" s="7">
        <v>5233</v>
      </c>
      <c r="D207" s="7">
        <v>5233</v>
      </c>
      <c r="E207" s="7">
        <v>5233</v>
      </c>
      <c r="F207" s="7">
        <f t="shared" si="17"/>
        <v>0</v>
      </c>
      <c r="G207" s="9"/>
      <c r="H207" s="7">
        <v>5233</v>
      </c>
      <c r="I207" s="7">
        <v>5233</v>
      </c>
      <c r="J207" s="7">
        <v>5233</v>
      </c>
      <c r="K207" s="7">
        <f t="shared" si="16"/>
        <v>0</v>
      </c>
      <c r="L207" s="7">
        <v>5233</v>
      </c>
      <c r="M207" s="7">
        <v>5233</v>
      </c>
      <c r="N207" s="7">
        <v>5233</v>
      </c>
      <c r="O207" s="7">
        <f t="shared" si="15"/>
        <v>0</v>
      </c>
    </row>
    <row r="208" spans="1:15" ht="63" x14ac:dyDescent="0.25">
      <c r="A208" s="17" t="s">
        <v>97</v>
      </c>
      <c r="B208" s="15" t="s">
        <v>100</v>
      </c>
      <c r="C208" s="7">
        <v>236.4</v>
      </c>
      <c r="D208" s="7">
        <v>236.4</v>
      </c>
      <c r="E208" s="7">
        <v>236.4</v>
      </c>
      <c r="F208" s="7">
        <f t="shared" si="17"/>
        <v>0</v>
      </c>
      <c r="G208" s="9"/>
      <c r="H208" s="7">
        <v>236.4</v>
      </c>
      <c r="I208" s="7">
        <v>236.4</v>
      </c>
      <c r="J208" s="7">
        <v>236.4</v>
      </c>
      <c r="K208" s="7">
        <f t="shared" si="16"/>
        <v>0</v>
      </c>
      <c r="L208" s="7">
        <v>236.4</v>
      </c>
      <c r="M208" s="7">
        <v>236.4</v>
      </c>
      <c r="N208" s="7">
        <v>236.4</v>
      </c>
      <c r="O208" s="7">
        <f t="shared" si="15"/>
        <v>0</v>
      </c>
    </row>
    <row r="209" spans="1:15" ht="78.75" x14ac:dyDescent="0.25">
      <c r="A209" s="17" t="s">
        <v>97</v>
      </c>
      <c r="B209" s="15" t="s">
        <v>99</v>
      </c>
      <c r="C209" s="7">
        <v>124.2</v>
      </c>
      <c r="D209" s="7">
        <v>137.1</v>
      </c>
      <c r="E209" s="7">
        <v>137.1</v>
      </c>
      <c r="F209" s="7">
        <f t="shared" si="17"/>
        <v>0</v>
      </c>
      <c r="G209" s="9"/>
      <c r="H209" s="7">
        <v>124.2</v>
      </c>
      <c r="I209" s="7">
        <v>124.2</v>
      </c>
      <c r="J209" s="7">
        <v>124.2</v>
      </c>
      <c r="K209" s="7">
        <f t="shared" si="16"/>
        <v>0</v>
      </c>
      <c r="L209" s="7">
        <v>124.2</v>
      </c>
      <c r="M209" s="7">
        <v>124.2</v>
      </c>
      <c r="N209" s="7">
        <v>124.2</v>
      </c>
      <c r="O209" s="7">
        <f t="shared" si="15"/>
        <v>0</v>
      </c>
    </row>
    <row r="210" spans="1:15" ht="63" x14ac:dyDescent="0.25">
      <c r="A210" s="17" t="s">
        <v>97</v>
      </c>
      <c r="B210" s="15" t="s">
        <v>98</v>
      </c>
      <c r="C210" s="7">
        <v>872.3</v>
      </c>
      <c r="D210" s="7">
        <v>872.3</v>
      </c>
      <c r="E210" s="7">
        <v>872.3</v>
      </c>
      <c r="F210" s="7">
        <f t="shared" si="17"/>
        <v>0</v>
      </c>
      <c r="G210" s="9"/>
      <c r="H210" s="7">
        <v>872.3</v>
      </c>
      <c r="I210" s="7">
        <v>872.3</v>
      </c>
      <c r="J210" s="7">
        <v>872.3</v>
      </c>
      <c r="K210" s="7">
        <f t="shared" si="16"/>
        <v>0</v>
      </c>
      <c r="L210" s="7">
        <v>872.3</v>
      </c>
      <c r="M210" s="7">
        <v>872.3</v>
      </c>
      <c r="N210" s="7">
        <v>872.3</v>
      </c>
      <c r="O210" s="7">
        <f t="shared" si="15"/>
        <v>0</v>
      </c>
    </row>
    <row r="211" spans="1:15" ht="47.25" x14ac:dyDescent="0.25">
      <c r="A211" s="17" t="s">
        <v>97</v>
      </c>
      <c r="B211" s="15" t="s">
        <v>96</v>
      </c>
      <c r="C211" s="7">
        <v>1182.7</v>
      </c>
      <c r="D211" s="7">
        <v>1182.7</v>
      </c>
      <c r="E211" s="7">
        <v>1182.7</v>
      </c>
      <c r="F211" s="7">
        <f t="shared" si="17"/>
        <v>0</v>
      </c>
      <c r="G211" s="9"/>
      <c r="H211" s="7">
        <v>1182.7</v>
      </c>
      <c r="I211" s="7">
        <v>1182.7</v>
      </c>
      <c r="J211" s="7">
        <v>1182.7</v>
      </c>
      <c r="K211" s="7">
        <f t="shared" si="16"/>
        <v>0</v>
      </c>
      <c r="L211" s="7">
        <v>1182.7</v>
      </c>
      <c r="M211" s="7">
        <v>1182.7</v>
      </c>
      <c r="N211" s="7">
        <v>1182.7</v>
      </c>
      <c r="O211" s="7">
        <f t="shared" si="15"/>
        <v>0</v>
      </c>
    </row>
    <row r="212" spans="1:15" ht="53.25" customHeight="1" x14ac:dyDescent="0.25">
      <c r="A212" s="17" t="s">
        <v>76</v>
      </c>
      <c r="B212" s="15" t="s">
        <v>95</v>
      </c>
      <c r="C212" s="7">
        <v>6429.1</v>
      </c>
      <c r="D212" s="7">
        <v>5457.5</v>
      </c>
      <c r="E212" s="7">
        <v>5607.5</v>
      </c>
      <c r="F212" s="7">
        <f t="shared" si="17"/>
        <v>150</v>
      </c>
      <c r="G212" s="9" t="s">
        <v>51</v>
      </c>
      <c r="H212" s="7">
        <v>6687.3</v>
      </c>
      <c r="I212" s="7">
        <v>6687.3</v>
      </c>
      <c r="J212" s="7">
        <v>6687.3</v>
      </c>
      <c r="K212" s="7">
        <f t="shared" si="16"/>
        <v>0</v>
      </c>
      <c r="L212" s="7">
        <v>6953.7</v>
      </c>
      <c r="M212" s="7">
        <v>6953.7</v>
      </c>
      <c r="N212" s="7">
        <v>6953.7</v>
      </c>
      <c r="O212" s="7">
        <f t="shared" ref="O212:O243" si="18">N212-M212</f>
        <v>0</v>
      </c>
    </row>
    <row r="213" spans="1:15" ht="128.25" customHeight="1" x14ac:dyDescent="0.25">
      <c r="A213" s="17" t="s">
        <v>76</v>
      </c>
      <c r="B213" s="15" t="s">
        <v>94</v>
      </c>
      <c r="C213" s="7">
        <v>2100</v>
      </c>
      <c r="D213" s="7">
        <v>8200</v>
      </c>
      <c r="E213" s="7">
        <v>11332.3</v>
      </c>
      <c r="F213" s="7">
        <f t="shared" si="17"/>
        <v>3132.2999999999993</v>
      </c>
      <c r="G213" s="9" t="s">
        <v>51</v>
      </c>
      <c r="H213" s="7">
        <v>2100</v>
      </c>
      <c r="I213" s="7">
        <v>2100</v>
      </c>
      <c r="J213" s="7">
        <v>2100</v>
      </c>
      <c r="K213" s="7">
        <f t="shared" si="16"/>
        <v>0</v>
      </c>
      <c r="L213" s="7">
        <v>2100</v>
      </c>
      <c r="M213" s="7">
        <v>2100</v>
      </c>
      <c r="N213" s="7">
        <v>2100</v>
      </c>
      <c r="O213" s="7">
        <f t="shared" si="18"/>
        <v>0</v>
      </c>
    </row>
    <row r="214" spans="1:15" ht="69" customHeight="1" x14ac:dyDescent="0.25">
      <c r="A214" s="17" t="s">
        <v>76</v>
      </c>
      <c r="B214" s="15" t="s">
        <v>93</v>
      </c>
      <c r="C214" s="7">
        <v>11648</v>
      </c>
      <c r="D214" s="7">
        <v>11648</v>
      </c>
      <c r="E214" s="7">
        <v>11684.9</v>
      </c>
      <c r="F214" s="7">
        <f t="shared" si="17"/>
        <v>36.899999999999636</v>
      </c>
      <c r="G214" s="9" t="s">
        <v>51</v>
      </c>
      <c r="H214" s="7">
        <v>12249.5</v>
      </c>
      <c r="I214" s="7">
        <v>12249.5</v>
      </c>
      <c r="J214" s="7">
        <v>12249.5</v>
      </c>
      <c r="K214" s="7">
        <f t="shared" si="16"/>
        <v>0</v>
      </c>
      <c r="L214" s="7">
        <v>12882.2</v>
      </c>
      <c r="M214" s="7">
        <v>12882.2</v>
      </c>
      <c r="N214" s="7">
        <v>12882.2</v>
      </c>
      <c r="O214" s="7">
        <f t="shared" si="18"/>
        <v>0</v>
      </c>
    </row>
    <row r="215" spans="1:15" ht="63" x14ac:dyDescent="0.25">
      <c r="A215" s="17" t="s">
        <v>76</v>
      </c>
      <c r="B215" s="15" t="s">
        <v>92</v>
      </c>
      <c r="C215" s="7">
        <v>0</v>
      </c>
      <c r="D215" s="7">
        <v>18226.3</v>
      </c>
      <c r="E215" s="7">
        <v>18126.3</v>
      </c>
      <c r="F215" s="7">
        <f t="shared" si="17"/>
        <v>-100</v>
      </c>
      <c r="G215" s="9" t="s">
        <v>51</v>
      </c>
      <c r="H215" s="7">
        <v>0</v>
      </c>
      <c r="I215" s="7">
        <v>21148</v>
      </c>
      <c r="J215" s="7">
        <v>21148</v>
      </c>
      <c r="K215" s="7">
        <f t="shared" si="16"/>
        <v>0</v>
      </c>
      <c r="L215" s="7">
        <v>0</v>
      </c>
      <c r="M215" s="7">
        <v>23900.3</v>
      </c>
      <c r="N215" s="7">
        <v>23900.3</v>
      </c>
      <c r="O215" s="7">
        <f t="shared" si="18"/>
        <v>0</v>
      </c>
    </row>
    <row r="216" spans="1:15" ht="63" x14ac:dyDescent="0.25">
      <c r="A216" s="17" t="s">
        <v>76</v>
      </c>
      <c r="B216" s="15" t="s">
        <v>91</v>
      </c>
      <c r="C216" s="7">
        <v>7745.1</v>
      </c>
      <c r="D216" s="7">
        <v>8605</v>
      </c>
      <c r="E216" s="7">
        <v>8694.2000000000007</v>
      </c>
      <c r="F216" s="7">
        <f t="shared" si="17"/>
        <v>89.200000000000728</v>
      </c>
      <c r="G216" s="9" t="s">
        <v>51</v>
      </c>
      <c r="H216" s="7">
        <v>7745.1</v>
      </c>
      <c r="I216" s="7">
        <v>7745.1</v>
      </c>
      <c r="J216" s="7">
        <v>7745.1</v>
      </c>
      <c r="K216" s="7">
        <f t="shared" si="16"/>
        <v>0</v>
      </c>
      <c r="L216" s="7">
        <v>7745.1</v>
      </c>
      <c r="M216" s="7">
        <v>7745.1</v>
      </c>
      <c r="N216" s="7">
        <v>7745.1</v>
      </c>
      <c r="O216" s="7">
        <f t="shared" si="18"/>
        <v>0</v>
      </c>
    </row>
    <row r="217" spans="1:15" ht="47.25" x14ac:dyDescent="0.25">
      <c r="A217" s="17" t="s">
        <v>76</v>
      </c>
      <c r="B217" s="15" t="s">
        <v>90</v>
      </c>
      <c r="C217" s="7">
        <v>64094.1</v>
      </c>
      <c r="D217" s="7">
        <v>15594.1</v>
      </c>
      <c r="E217" s="7">
        <v>15019.5</v>
      </c>
      <c r="F217" s="7">
        <f t="shared" si="17"/>
        <v>-574.60000000000036</v>
      </c>
      <c r="G217" s="9" t="s">
        <v>89</v>
      </c>
      <c r="H217" s="7">
        <v>64094.1</v>
      </c>
      <c r="I217" s="7">
        <v>64094.1</v>
      </c>
      <c r="J217" s="7">
        <v>64094.1</v>
      </c>
      <c r="K217" s="7">
        <f t="shared" si="16"/>
        <v>0</v>
      </c>
      <c r="L217" s="7">
        <v>67536.800000000003</v>
      </c>
      <c r="M217" s="7">
        <v>67536.800000000003</v>
      </c>
      <c r="N217" s="7">
        <v>67536.800000000003</v>
      </c>
      <c r="O217" s="7">
        <f t="shared" si="18"/>
        <v>0</v>
      </c>
    </row>
    <row r="218" spans="1:15" ht="63" x14ac:dyDescent="0.25">
      <c r="A218" s="17" t="s">
        <v>76</v>
      </c>
      <c r="B218" s="15" t="s">
        <v>88</v>
      </c>
      <c r="C218" s="7">
        <v>2704.3</v>
      </c>
      <c r="D218" s="7">
        <v>2704.3</v>
      </c>
      <c r="E218" s="7">
        <v>2704.3</v>
      </c>
      <c r="F218" s="7">
        <f t="shared" si="17"/>
        <v>0</v>
      </c>
      <c r="G218" s="9"/>
      <c r="H218" s="7">
        <v>2704.3</v>
      </c>
      <c r="I218" s="7">
        <v>2704.3</v>
      </c>
      <c r="J218" s="7">
        <v>2704.3</v>
      </c>
      <c r="K218" s="7">
        <f t="shared" si="16"/>
        <v>0</v>
      </c>
      <c r="L218" s="7">
        <v>2704.3</v>
      </c>
      <c r="M218" s="7">
        <v>2704.3</v>
      </c>
      <c r="N218" s="7">
        <v>2704.3</v>
      </c>
      <c r="O218" s="7">
        <f t="shared" si="18"/>
        <v>0</v>
      </c>
    </row>
    <row r="219" spans="1:15" ht="63" x14ac:dyDescent="0.25">
      <c r="A219" s="25" t="s">
        <v>76</v>
      </c>
      <c r="B219" s="24" t="s">
        <v>87</v>
      </c>
      <c r="C219" s="7">
        <v>0.6</v>
      </c>
      <c r="D219" s="7">
        <v>0.6</v>
      </c>
      <c r="E219" s="7">
        <v>0</v>
      </c>
      <c r="F219" s="7">
        <f t="shared" si="17"/>
        <v>-0.6</v>
      </c>
      <c r="G219" s="9" t="s">
        <v>86</v>
      </c>
      <c r="H219" s="7">
        <v>0.6</v>
      </c>
      <c r="I219" s="7">
        <v>0.6</v>
      </c>
      <c r="J219" s="7">
        <v>0.6</v>
      </c>
      <c r="K219" s="7">
        <f t="shared" si="16"/>
        <v>0</v>
      </c>
      <c r="L219" s="7">
        <v>0.6</v>
      </c>
      <c r="M219" s="7">
        <v>0.6</v>
      </c>
      <c r="N219" s="7">
        <v>0.6</v>
      </c>
      <c r="O219" s="7">
        <f t="shared" si="18"/>
        <v>0</v>
      </c>
    </row>
    <row r="220" spans="1:15" ht="63" x14ac:dyDescent="0.25">
      <c r="A220" s="25" t="s">
        <v>76</v>
      </c>
      <c r="B220" s="24" t="s">
        <v>85</v>
      </c>
      <c r="C220" s="7">
        <v>18350.900000000001</v>
      </c>
      <c r="D220" s="7">
        <v>16626.900000000001</v>
      </c>
      <c r="E220" s="7">
        <v>16441.900000000001</v>
      </c>
      <c r="F220" s="7">
        <f t="shared" si="17"/>
        <v>-185</v>
      </c>
      <c r="G220" s="9" t="s">
        <v>51</v>
      </c>
      <c r="H220" s="7">
        <v>19081.900000000001</v>
      </c>
      <c r="I220" s="7">
        <v>19081.900000000001</v>
      </c>
      <c r="J220" s="7">
        <v>19081.900000000001</v>
      </c>
      <c r="K220" s="7">
        <f t="shared" si="16"/>
        <v>0</v>
      </c>
      <c r="L220" s="7">
        <v>19842.099999999999</v>
      </c>
      <c r="M220" s="7">
        <v>19842.099999999999</v>
      </c>
      <c r="N220" s="7">
        <v>19842.099999999999</v>
      </c>
      <c r="O220" s="7">
        <f t="shared" si="18"/>
        <v>0</v>
      </c>
    </row>
    <row r="221" spans="1:15" ht="63" x14ac:dyDescent="0.25">
      <c r="A221" s="17" t="s">
        <v>76</v>
      </c>
      <c r="B221" s="15" t="s">
        <v>84</v>
      </c>
      <c r="C221" s="7">
        <v>28224.5</v>
      </c>
      <c r="D221" s="7">
        <v>41509</v>
      </c>
      <c r="E221" s="7">
        <v>25309</v>
      </c>
      <c r="F221" s="7">
        <f t="shared" si="17"/>
        <v>-16200</v>
      </c>
      <c r="G221" s="9" t="s">
        <v>51</v>
      </c>
      <c r="H221" s="7">
        <v>29353.5</v>
      </c>
      <c r="I221" s="7">
        <v>29353.5</v>
      </c>
      <c r="J221" s="7">
        <v>29353.5</v>
      </c>
      <c r="K221" s="7">
        <f t="shared" ref="K221:K252" si="19">J221-I221</f>
        <v>0</v>
      </c>
      <c r="L221" s="7">
        <v>30527.599999999999</v>
      </c>
      <c r="M221" s="7">
        <v>30527.599999999999</v>
      </c>
      <c r="N221" s="7">
        <v>30527.599999999999</v>
      </c>
      <c r="O221" s="7">
        <f t="shared" si="18"/>
        <v>0</v>
      </c>
    </row>
    <row r="222" spans="1:15" ht="60.75" customHeight="1" x14ac:dyDescent="0.25">
      <c r="A222" s="17" t="s">
        <v>76</v>
      </c>
      <c r="B222" s="15" t="s">
        <v>83</v>
      </c>
      <c r="C222" s="7">
        <v>178289</v>
      </c>
      <c r="D222" s="7">
        <v>171754.8</v>
      </c>
      <c r="E222" s="7">
        <v>168062.6</v>
      </c>
      <c r="F222" s="7">
        <f t="shared" si="17"/>
        <v>-3692.1999999999825</v>
      </c>
      <c r="G222" s="9" t="s">
        <v>51</v>
      </c>
      <c r="H222" s="7">
        <v>185420.5</v>
      </c>
      <c r="I222" s="7">
        <v>185420.5</v>
      </c>
      <c r="J222" s="7">
        <v>185420.5</v>
      </c>
      <c r="K222" s="7">
        <f t="shared" si="19"/>
        <v>0</v>
      </c>
      <c r="L222" s="7">
        <v>192837.3</v>
      </c>
      <c r="M222" s="7">
        <v>192837.3</v>
      </c>
      <c r="N222" s="7">
        <v>192837.3</v>
      </c>
      <c r="O222" s="7">
        <f t="shared" si="18"/>
        <v>0</v>
      </c>
    </row>
    <row r="223" spans="1:15" ht="63" x14ac:dyDescent="0.25">
      <c r="A223" s="17" t="s">
        <v>76</v>
      </c>
      <c r="B223" s="15" t="s">
        <v>82</v>
      </c>
      <c r="C223" s="7">
        <v>131086.39999999999</v>
      </c>
      <c r="D223" s="7">
        <v>127726.5</v>
      </c>
      <c r="E223" s="7">
        <v>125311</v>
      </c>
      <c r="F223" s="7">
        <f t="shared" si="17"/>
        <v>-2415.5</v>
      </c>
      <c r="G223" s="9" t="s">
        <v>51</v>
      </c>
      <c r="H223" s="7">
        <v>136329.9</v>
      </c>
      <c r="I223" s="7">
        <v>136329.9</v>
      </c>
      <c r="J223" s="7">
        <v>136329.9</v>
      </c>
      <c r="K223" s="7">
        <f t="shared" si="19"/>
        <v>0</v>
      </c>
      <c r="L223" s="7">
        <v>141783.1</v>
      </c>
      <c r="M223" s="7">
        <v>141783.1</v>
      </c>
      <c r="N223" s="7">
        <v>141783.1</v>
      </c>
      <c r="O223" s="7">
        <f t="shared" si="18"/>
        <v>0</v>
      </c>
    </row>
    <row r="224" spans="1:15" ht="78.75" x14ac:dyDescent="0.25">
      <c r="A224" s="17" t="s">
        <v>76</v>
      </c>
      <c r="B224" s="15" t="s">
        <v>81</v>
      </c>
      <c r="C224" s="7">
        <v>298.60000000000002</v>
      </c>
      <c r="D224" s="7">
        <v>288.60000000000002</v>
      </c>
      <c r="E224" s="7">
        <v>278.60000000000002</v>
      </c>
      <c r="F224" s="7">
        <f t="shared" si="17"/>
        <v>-10</v>
      </c>
      <c r="G224" s="9" t="s">
        <v>51</v>
      </c>
      <c r="H224" s="7">
        <v>314.39999999999998</v>
      </c>
      <c r="I224" s="7">
        <v>314.39999999999998</v>
      </c>
      <c r="J224" s="7">
        <v>314.39999999999998</v>
      </c>
      <c r="K224" s="7">
        <f t="shared" si="19"/>
        <v>0</v>
      </c>
      <c r="L224" s="7">
        <v>331.1</v>
      </c>
      <c r="M224" s="7">
        <v>331.1</v>
      </c>
      <c r="N224" s="7">
        <v>331.1</v>
      </c>
      <c r="O224" s="7">
        <f t="shared" si="18"/>
        <v>0</v>
      </c>
    </row>
    <row r="225" spans="1:15" ht="78.75" x14ac:dyDescent="0.25">
      <c r="A225" s="17" t="s">
        <v>76</v>
      </c>
      <c r="B225" s="15" t="s">
        <v>80</v>
      </c>
      <c r="C225" s="7">
        <v>18.100000000000001</v>
      </c>
      <c r="D225" s="7">
        <v>13.3</v>
      </c>
      <c r="E225" s="7">
        <v>12.4</v>
      </c>
      <c r="F225" s="7">
        <f t="shared" si="17"/>
        <v>-0.90000000000000036</v>
      </c>
      <c r="G225" s="9" t="s">
        <v>51</v>
      </c>
      <c r="H225" s="7">
        <v>18.100000000000001</v>
      </c>
      <c r="I225" s="7">
        <v>18.100000000000001</v>
      </c>
      <c r="J225" s="7">
        <v>18.100000000000001</v>
      </c>
      <c r="K225" s="7">
        <f t="shared" si="19"/>
        <v>0</v>
      </c>
      <c r="L225" s="7">
        <v>18.100000000000001</v>
      </c>
      <c r="M225" s="7">
        <v>18.100000000000001</v>
      </c>
      <c r="N225" s="7">
        <v>18.100000000000001</v>
      </c>
      <c r="O225" s="7">
        <f t="shared" si="18"/>
        <v>0</v>
      </c>
    </row>
    <row r="226" spans="1:15" ht="141.75" x14ac:dyDescent="0.25">
      <c r="A226" s="17" t="s">
        <v>76</v>
      </c>
      <c r="B226" s="15" t="s">
        <v>79</v>
      </c>
      <c r="C226" s="7">
        <v>336</v>
      </c>
      <c r="D226" s="7">
        <v>720</v>
      </c>
      <c r="E226" s="7">
        <v>720</v>
      </c>
      <c r="F226" s="7">
        <f t="shared" si="17"/>
        <v>0</v>
      </c>
      <c r="G226" s="9"/>
      <c r="H226" s="7">
        <v>336</v>
      </c>
      <c r="I226" s="7">
        <v>336</v>
      </c>
      <c r="J226" s="7">
        <v>336</v>
      </c>
      <c r="K226" s="7">
        <f t="shared" si="19"/>
        <v>0</v>
      </c>
      <c r="L226" s="7">
        <v>336</v>
      </c>
      <c r="M226" s="7">
        <v>336</v>
      </c>
      <c r="N226" s="7">
        <v>336</v>
      </c>
      <c r="O226" s="7">
        <f t="shared" si="18"/>
        <v>0</v>
      </c>
    </row>
    <row r="227" spans="1:15" ht="173.25" x14ac:dyDescent="0.25">
      <c r="A227" s="17" t="s">
        <v>76</v>
      </c>
      <c r="B227" s="15" t="s">
        <v>78</v>
      </c>
      <c r="C227" s="7">
        <v>1096.4000000000001</v>
      </c>
      <c r="D227" s="7">
        <v>826.4</v>
      </c>
      <c r="E227" s="7">
        <v>826.4</v>
      </c>
      <c r="F227" s="7">
        <f t="shared" si="17"/>
        <v>0</v>
      </c>
      <c r="G227" s="9"/>
      <c r="H227" s="7">
        <v>1140.3</v>
      </c>
      <c r="I227" s="7">
        <v>1140.3</v>
      </c>
      <c r="J227" s="7">
        <v>1140.3</v>
      </c>
      <c r="K227" s="7">
        <f t="shared" si="19"/>
        <v>0</v>
      </c>
      <c r="L227" s="7">
        <v>1185.9000000000001</v>
      </c>
      <c r="M227" s="7">
        <v>1185.9000000000001</v>
      </c>
      <c r="N227" s="7">
        <v>1185.9000000000001</v>
      </c>
      <c r="O227" s="7">
        <f t="shared" si="18"/>
        <v>0</v>
      </c>
    </row>
    <row r="228" spans="1:15" ht="63" x14ac:dyDescent="0.25">
      <c r="A228" s="17" t="s">
        <v>76</v>
      </c>
      <c r="B228" s="15" t="s">
        <v>77</v>
      </c>
      <c r="C228" s="7">
        <v>0</v>
      </c>
      <c r="D228" s="7">
        <v>1131</v>
      </c>
      <c r="E228" s="7">
        <v>1131</v>
      </c>
      <c r="F228" s="7">
        <f t="shared" si="17"/>
        <v>0</v>
      </c>
      <c r="G228" s="9"/>
      <c r="H228" s="7"/>
      <c r="I228" s="7">
        <v>0</v>
      </c>
      <c r="J228" s="7">
        <v>0</v>
      </c>
      <c r="K228" s="7">
        <f t="shared" si="19"/>
        <v>0</v>
      </c>
      <c r="L228" s="7"/>
      <c r="M228" s="7">
        <v>0</v>
      </c>
      <c r="N228" s="7">
        <v>0</v>
      </c>
      <c r="O228" s="7">
        <f t="shared" si="18"/>
        <v>0</v>
      </c>
    </row>
    <row r="229" spans="1:15" ht="78.75" x14ac:dyDescent="0.25">
      <c r="A229" s="17" t="s">
        <v>76</v>
      </c>
      <c r="B229" s="21" t="s">
        <v>75</v>
      </c>
      <c r="C229" s="7">
        <v>65.099999999999994</v>
      </c>
      <c r="D229" s="7">
        <v>65.099999999999994</v>
      </c>
      <c r="E229" s="7">
        <v>65.099999999999994</v>
      </c>
      <c r="F229" s="7">
        <f t="shared" si="17"/>
        <v>0</v>
      </c>
      <c r="G229" s="9"/>
      <c r="H229" s="7">
        <v>65.099999999999994</v>
      </c>
      <c r="I229" s="7">
        <v>65.099999999999994</v>
      </c>
      <c r="J229" s="7">
        <v>65.099999999999994</v>
      </c>
      <c r="K229" s="7">
        <f t="shared" si="19"/>
        <v>0</v>
      </c>
      <c r="L229" s="7">
        <v>65.099999999999994</v>
      </c>
      <c r="M229" s="7">
        <v>65.099999999999994</v>
      </c>
      <c r="N229" s="7">
        <v>65.099999999999994</v>
      </c>
      <c r="O229" s="7">
        <f t="shared" si="18"/>
        <v>0</v>
      </c>
    </row>
    <row r="230" spans="1:15" ht="126" x14ac:dyDescent="0.25">
      <c r="A230" s="17" t="s">
        <v>67</v>
      </c>
      <c r="B230" s="15" t="s">
        <v>74</v>
      </c>
      <c r="C230" s="7">
        <v>1917.5</v>
      </c>
      <c r="D230" s="7">
        <v>4245.8999999999996</v>
      </c>
      <c r="E230" s="7">
        <v>4245.8999999999996</v>
      </c>
      <c r="F230" s="7">
        <f t="shared" si="17"/>
        <v>0</v>
      </c>
      <c r="G230" s="9"/>
      <c r="H230" s="7">
        <v>1917.5</v>
      </c>
      <c r="I230" s="7">
        <v>1917.5</v>
      </c>
      <c r="J230" s="7">
        <v>1917.5</v>
      </c>
      <c r="K230" s="7">
        <f t="shared" si="19"/>
        <v>0</v>
      </c>
      <c r="L230" s="7">
        <v>1917.5</v>
      </c>
      <c r="M230" s="7">
        <v>1917.5</v>
      </c>
      <c r="N230" s="7">
        <v>1917.5</v>
      </c>
      <c r="O230" s="7">
        <f t="shared" si="18"/>
        <v>0</v>
      </c>
    </row>
    <row r="231" spans="1:15" ht="94.5" x14ac:dyDescent="0.25">
      <c r="A231" s="17" t="s">
        <v>67</v>
      </c>
      <c r="B231" s="15" t="s">
        <v>73</v>
      </c>
      <c r="C231" s="7">
        <v>4876.2</v>
      </c>
      <c r="D231" s="7">
        <v>5381.1</v>
      </c>
      <c r="E231" s="7">
        <v>5381.1</v>
      </c>
      <c r="F231" s="7">
        <f t="shared" si="17"/>
        <v>0</v>
      </c>
      <c r="G231" s="9"/>
      <c r="H231" s="7">
        <v>4876.2</v>
      </c>
      <c r="I231" s="7">
        <v>4876.2</v>
      </c>
      <c r="J231" s="7">
        <v>4876.2</v>
      </c>
      <c r="K231" s="7">
        <f t="shared" si="19"/>
        <v>0</v>
      </c>
      <c r="L231" s="7">
        <v>4876.2</v>
      </c>
      <c r="M231" s="7">
        <v>4876.2</v>
      </c>
      <c r="N231" s="7">
        <v>4876.2</v>
      </c>
      <c r="O231" s="7">
        <f t="shared" si="18"/>
        <v>0</v>
      </c>
    </row>
    <row r="232" spans="1:15" ht="189" x14ac:dyDescent="0.25">
      <c r="A232" s="17" t="s">
        <v>67</v>
      </c>
      <c r="B232" s="15" t="s">
        <v>72</v>
      </c>
      <c r="C232" s="23"/>
      <c r="D232" s="23">
        <v>9056.5</v>
      </c>
      <c r="E232" s="23">
        <v>913.6</v>
      </c>
      <c r="F232" s="7">
        <f t="shared" si="17"/>
        <v>-8142.9</v>
      </c>
      <c r="G232" s="9" t="s">
        <v>51</v>
      </c>
      <c r="H232" s="23"/>
      <c r="I232" s="7">
        <v>0</v>
      </c>
      <c r="J232" s="7">
        <v>0</v>
      </c>
      <c r="K232" s="7">
        <f t="shared" si="19"/>
        <v>0</v>
      </c>
      <c r="L232" s="7"/>
      <c r="M232" s="7">
        <v>0</v>
      </c>
      <c r="N232" s="7">
        <v>0</v>
      </c>
      <c r="O232" s="7">
        <f t="shared" si="18"/>
        <v>0</v>
      </c>
    </row>
    <row r="233" spans="1:15" ht="173.25" x14ac:dyDescent="0.25">
      <c r="A233" s="17" t="s">
        <v>67</v>
      </c>
      <c r="B233" s="15" t="s">
        <v>71</v>
      </c>
      <c r="C233" s="23">
        <v>3531.8</v>
      </c>
      <c r="D233" s="23">
        <v>5451.8</v>
      </c>
      <c r="E233" s="23">
        <v>4159.7</v>
      </c>
      <c r="F233" s="7">
        <f t="shared" si="17"/>
        <v>-1292.1000000000004</v>
      </c>
      <c r="G233" s="9" t="s">
        <v>51</v>
      </c>
      <c r="H233" s="23">
        <v>3531.8</v>
      </c>
      <c r="I233" s="23">
        <v>3531.8</v>
      </c>
      <c r="J233" s="23">
        <v>3531.8</v>
      </c>
      <c r="K233" s="7">
        <f t="shared" si="19"/>
        <v>0</v>
      </c>
      <c r="L233" s="23">
        <v>3531.8</v>
      </c>
      <c r="M233" s="23">
        <v>3531.8</v>
      </c>
      <c r="N233" s="23">
        <v>3531.8</v>
      </c>
      <c r="O233" s="7">
        <f t="shared" si="18"/>
        <v>0</v>
      </c>
    </row>
    <row r="234" spans="1:15" ht="126" x14ac:dyDescent="0.25">
      <c r="A234" s="17" t="s">
        <v>67</v>
      </c>
      <c r="B234" s="15" t="s">
        <v>70</v>
      </c>
      <c r="C234" s="23">
        <v>82316.5</v>
      </c>
      <c r="D234" s="23">
        <v>89591.3</v>
      </c>
      <c r="E234" s="23">
        <v>83323</v>
      </c>
      <c r="F234" s="7">
        <f t="shared" si="17"/>
        <v>-6268.3000000000029</v>
      </c>
      <c r="G234" s="9" t="s">
        <v>51</v>
      </c>
      <c r="H234" s="23">
        <v>82316.5</v>
      </c>
      <c r="I234" s="23">
        <v>82316.5</v>
      </c>
      <c r="J234" s="23">
        <v>82316.5</v>
      </c>
      <c r="K234" s="7">
        <f t="shared" si="19"/>
        <v>0</v>
      </c>
      <c r="L234" s="23">
        <v>82316.5</v>
      </c>
      <c r="M234" s="23">
        <v>82316.5</v>
      </c>
      <c r="N234" s="23">
        <v>82316.5</v>
      </c>
      <c r="O234" s="7">
        <f t="shared" si="18"/>
        <v>0</v>
      </c>
    </row>
    <row r="235" spans="1:15" ht="94.5" x14ac:dyDescent="0.25">
      <c r="A235" s="17" t="s">
        <v>67</v>
      </c>
      <c r="B235" s="15" t="s">
        <v>69</v>
      </c>
      <c r="C235" s="7">
        <v>1056462.8999999999</v>
      </c>
      <c r="D235" s="7">
        <v>1260528.3999999999</v>
      </c>
      <c r="E235" s="7">
        <v>1260528.3999999999</v>
      </c>
      <c r="F235" s="7">
        <f t="shared" si="17"/>
        <v>0</v>
      </c>
      <c r="G235" s="9"/>
      <c r="H235" s="7">
        <v>1056462.8999999999</v>
      </c>
      <c r="I235" s="7">
        <v>1056462.8999999999</v>
      </c>
      <c r="J235" s="7">
        <v>1056462.8999999999</v>
      </c>
      <c r="K235" s="7">
        <f t="shared" si="19"/>
        <v>0</v>
      </c>
      <c r="L235" s="7">
        <v>1056462.8999999999</v>
      </c>
      <c r="M235" s="7">
        <v>1056462.8999999999</v>
      </c>
      <c r="N235" s="7">
        <v>1056462.8999999999</v>
      </c>
      <c r="O235" s="7">
        <f t="shared" si="18"/>
        <v>0</v>
      </c>
    </row>
    <row r="236" spans="1:15" ht="63" x14ac:dyDescent="0.25">
      <c r="A236" s="17" t="s">
        <v>67</v>
      </c>
      <c r="B236" s="15" t="s">
        <v>68</v>
      </c>
      <c r="C236" s="7">
        <v>659249.9</v>
      </c>
      <c r="D236" s="7">
        <v>747080</v>
      </c>
      <c r="E236" s="7">
        <v>795054.1</v>
      </c>
      <c r="F236" s="7">
        <f t="shared" si="17"/>
        <v>47974.099999999977</v>
      </c>
      <c r="G236" s="9" t="s">
        <v>36</v>
      </c>
      <c r="H236" s="7">
        <v>659249.9</v>
      </c>
      <c r="I236" s="7">
        <v>659249.9</v>
      </c>
      <c r="J236" s="7">
        <v>659249.9</v>
      </c>
      <c r="K236" s="7">
        <f t="shared" si="19"/>
        <v>0</v>
      </c>
      <c r="L236" s="7">
        <v>659249.9</v>
      </c>
      <c r="M236" s="7">
        <v>659249.9</v>
      </c>
      <c r="N236" s="7">
        <v>659249.9</v>
      </c>
      <c r="O236" s="7">
        <f t="shared" si="18"/>
        <v>0</v>
      </c>
    </row>
    <row r="237" spans="1:15" ht="110.25" x14ac:dyDescent="0.25">
      <c r="A237" s="17" t="s">
        <v>67</v>
      </c>
      <c r="B237" s="15" t="s">
        <v>66</v>
      </c>
      <c r="C237" s="7">
        <v>38620.199999999997</v>
      </c>
      <c r="D237" s="7">
        <v>38837</v>
      </c>
      <c r="E237" s="7">
        <v>38837</v>
      </c>
      <c r="F237" s="7">
        <f t="shared" si="17"/>
        <v>0</v>
      </c>
      <c r="G237" s="9"/>
      <c r="H237" s="7">
        <v>38620.199999999997</v>
      </c>
      <c r="I237" s="7">
        <v>38620.199999999997</v>
      </c>
      <c r="J237" s="7">
        <v>38620.199999999997</v>
      </c>
      <c r="K237" s="7">
        <f t="shared" si="19"/>
        <v>0</v>
      </c>
      <c r="L237" s="7">
        <v>38620.199999999997</v>
      </c>
      <c r="M237" s="7">
        <v>38620.199999999997</v>
      </c>
      <c r="N237" s="7">
        <v>38620.199999999997</v>
      </c>
      <c r="O237" s="7">
        <f t="shared" si="18"/>
        <v>0</v>
      </c>
    </row>
    <row r="238" spans="1:15" ht="47.25" x14ac:dyDescent="0.25">
      <c r="A238" s="17" t="s">
        <v>65</v>
      </c>
      <c r="B238" s="15" t="s">
        <v>64</v>
      </c>
      <c r="C238" s="7">
        <v>104785.9</v>
      </c>
      <c r="D238" s="7">
        <v>106885.9</v>
      </c>
      <c r="E238" s="7">
        <v>108885.9</v>
      </c>
      <c r="F238" s="7">
        <f t="shared" si="17"/>
        <v>2000</v>
      </c>
      <c r="G238" s="9" t="s">
        <v>51</v>
      </c>
      <c r="H238" s="7">
        <v>109083.2</v>
      </c>
      <c r="I238" s="7">
        <v>109083.2</v>
      </c>
      <c r="J238" s="7">
        <v>109083.2</v>
      </c>
      <c r="K238" s="7">
        <f t="shared" si="19"/>
        <v>0</v>
      </c>
      <c r="L238" s="7">
        <v>113528.2</v>
      </c>
      <c r="M238" s="7">
        <v>113528.2</v>
      </c>
      <c r="N238" s="7">
        <v>113528.2</v>
      </c>
      <c r="O238" s="7">
        <f t="shared" si="18"/>
        <v>0</v>
      </c>
    </row>
    <row r="239" spans="1:15" ht="78.75" x14ac:dyDescent="0.25">
      <c r="A239" s="17" t="s">
        <v>63</v>
      </c>
      <c r="B239" s="15" t="s">
        <v>62</v>
      </c>
      <c r="C239" s="7">
        <v>30810.799999999999</v>
      </c>
      <c r="D239" s="7">
        <v>31039.1</v>
      </c>
      <c r="E239" s="7">
        <v>29039.1</v>
      </c>
      <c r="F239" s="7">
        <f t="shared" si="17"/>
        <v>-2000</v>
      </c>
      <c r="G239" s="9" t="s">
        <v>51</v>
      </c>
      <c r="H239" s="7">
        <v>30810.799999999999</v>
      </c>
      <c r="I239" s="7">
        <v>30810.799999999999</v>
      </c>
      <c r="J239" s="7">
        <v>30810.799999999999</v>
      </c>
      <c r="K239" s="7">
        <f t="shared" si="19"/>
        <v>0</v>
      </c>
      <c r="L239" s="7">
        <v>30810.799999999999</v>
      </c>
      <c r="M239" s="7">
        <v>30810.799999999999</v>
      </c>
      <c r="N239" s="7">
        <v>30810.799999999999</v>
      </c>
      <c r="O239" s="7">
        <f t="shared" si="18"/>
        <v>0</v>
      </c>
    </row>
    <row r="240" spans="1:15" ht="94.5" x14ac:dyDescent="0.25">
      <c r="A240" s="17" t="s">
        <v>59</v>
      </c>
      <c r="B240" s="15" t="s">
        <v>61</v>
      </c>
      <c r="C240" s="7">
        <v>86960.4</v>
      </c>
      <c r="D240" s="7">
        <v>76090.3</v>
      </c>
      <c r="E240" s="7">
        <v>75248.399999999994</v>
      </c>
      <c r="F240" s="7">
        <f t="shared" si="17"/>
        <v>-841.90000000000873</v>
      </c>
      <c r="G240" s="9" t="s">
        <v>60</v>
      </c>
      <c r="H240" s="7">
        <v>86960.4</v>
      </c>
      <c r="I240" s="7">
        <v>86960.4</v>
      </c>
      <c r="J240" s="7">
        <v>86960.4</v>
      </c>
      <c r="K240" s="7">
        <f t="shared" si="19"/>
        <v>0</v>
      </c>
      <c r="L240" s="7">
        <v>86960.4</v>
      </c>
      <c r="M240" s="7">
        <v>86960.4</v>
      </c>
      <c r="N240" s="7">
        <v>86960.4</v>
      </c>
      <c r="O240" s="7">
        <f t="shared" si="18"/>
        <v>0</v>
      </c>
    </row>
    <row r="241" spans="1:15" ht="94.5" x14ac:dyDescent="0.25">
      <c r="A241" s="17" t="s">
        <v>59</v>
      </c>
      <c r="B241" s="15" t="s">
        <v>58</v>
      </c>
      <c r="C241" s="7">
        <v>0</v>
      </c>
      <c r="D241" s="7">
        <v>10870.1</v>
      </c>
      <c r="E241" s="7">
        <v>10870.1</v>
      </c>
      <c r="F241" s="7">
        <f t="shared" si="17"/>
        <v>0</v>
      </c>
      <c r="G241" s="9"/>
      <c r="H241" s="7"/>
      <c r="I241" s="7">
        <v>0</v>
      </c>
      <c r="J241" s="7">
        <v>0</v>
      </c>
      <c r="K241" s="7">
        <f t="shared" si="19"/>
        <v>0</v>
      </c>
      <c r="L241" s="7"/>
      <c r="M241" s="7">
        <v>0</v>
      </c>
      <c r="N241" s="7">
        <v>0</v>
      </c>
      <c r="O241" s="7">
        <f t="shared" si="18"/>
        <v>0</v>
      </c>
    </row>
    <row r="242" spans="1:15" ht="63" x14ac:dyDescent="0.25">
      <c r="A242" s="17" t="s">
        <v>57</v>
      </c>
      <c r="B242" s="15" t="s">
        <v>56</v>
      </c>
      <c r="C242" s="7">
        <v>12.1</v>
      </c>
      <c r="D242" s="7">
        <v>12.1</v>
      </c>
      <c r="E242" s="7">
        <v>12.1</v>
      </c>
      <c r="F242" s="7">
        <f t="shared" si="17"/>
        <v>0</v>
      </c>
      <c r="G242" s="9"/>
      <c r="H242" s="7">
        <v>12.5</v>
      </c>
      <c r="I242" s="7">
        <v>12.5</v>
      </c>
      <c r="J242" s="7">
        <v>12.5</v>
      </c>
      <c r="K242" s="7">
        <f t="shared" si="19"/>
        <v>0</v>
      </c>
      <c r="L242" s="7">
        <v>162.5</v>
      </c>
      <c r="M242" s="7">
        <v>162.5</v>
      </c>
      <c r="N242" s="7">
        <v>162.5</v>
      </c>
      <c r="O242" s="7">
        <f t="shared" si="18"/>
        <v>0</v>
      </c>
    </row>
    <row r="243" spans="1:15" ht="63" x14ac:dyDescent="0.25">
      <c r="A243" s="17" t="s">
        <v>55</v>
      </c>
      <c r="B243" s="15" t="s">
        <v>54</v>
      </c>
      <c r="C243" s="7">
        <v>17619.099999999999</v>
      </c>
      <c r="D243" s="7">
        <v>18188.8</v>
      </c>
      <c r="E243" s="7">
        <v>18186.3</v>
      </c>
      <c r="F243" s="7">
        <f t="shared" si="17"/>
        <v>-2.5</v>
      </c>
      <c r="G243" s="9" t="s">
        <v>51</v>
      </c>
      <c r="H243" s="7">
        <v>18323.900000000001</v>
      </c>
      <c r="I243" s="7">
        <v>18323.900000000001</v>
      </c>
      <c r="J243" s="7">
        <v>18323.900000000001</v>
      </c>
      <c r="K243" s="7">
        <f t="shared" si="19"/>
        <v>0</v>
      </c>
      <c r="L243" s="7">
        <v>19056.900000000001</v>
      </c>
      <c r="M243" s="7">
        <v>19056.900000000001</v>
      </c>
      <c r="N243" s="7">
        <v>19056.900000000001</v>
      </c>
      <c r="O243" s="7">
        <f t="shared" si="18"/>
        <v>0</v>
      </c>
    </row>
    <row r="244" spans="1:15" ht="38.25" x14ac:dyDescent="0.25">
      <c r="A244" s="17" t="s">
        <v>53</v>
      </c>
      <c r="B244" s="15" t="s">
        <v>52</v>
      </c>
      <c r="C244" s="7">
        <v>93083</v>
      </c>
      <c r="D244" s="7">
        <v>95244.5</v>
      </c>
      <c r="E244" s="7">
        <v>101122.1</v>
      </c>
      <c r="F244" s="7">
        <f t="shared" si="17"/>
        <v>5877.6000000000058</v>
      </c>
      <c r="G244" s="9" t="s">
        <v>51</v>
      </c>
      <c r="H244" s="7">
        <v>94195.7</v>
      </c>
      <c r="I244" s="7">
        <v>94195.7</v>
      </c>
      <c r="J244" s="7">
        <v>94195.7</v>
      </c>
      <c r="K244" s="7">
        <f t="shared" si="19"/>
        <v>0</v>
      </c>
      <c r="L244" s="7">
        <v>91750.5</v>
      </c>
      <c r="M244" s="7">
        <v>91750.5</v>
      </c>
      <c r="N244" s="7">
        <v>91750.5</v>
      </c>
      <c r="O244" s="7">
        <f t="shared" ref="O244:O275" si="20">N244-M244</f>
        <v>0</v>
      </c>
    </row>
    <row r="245" spans="1:15" ht="47.25" x14ac:dyDescent="0.25">
      <c r="A245" s="17" t="s">
        <v>50</v>
      </c>
      <c r="B245" s="15" t="s">
        <v>49</v>
      </c>
      <c r="C245" s="7">
        <v>35004.400000000001</v>
      </c>
      <c r="D245" s="7">
        <v>16638.099999999999</v>
      </c>
      <c r="E245" s="7">
        <v>16638.099999999999</v>
      </c>
      <c r="F245" s="7">
        <f t="shared" si="17"/>
        <v>0</v>
      </c>
      <c r="G245" s="9"/>
      <c r="H245" s="7">
        <v>37576.6</v>
      </c>
      <c r="I245" s="7">
        <v>16428.599999999999</v>
      </c>
      <c r="J245" s="7">
        <v>16428.599999999999</v>
      </c>
      <c r="K245" s="7">
        <f t="shared" si="19"/>
        <v>0</v>
      </c>
      <c r="L245" s="7">
        <v>41500.300000000003</v>
      </c>
      <c r="M245" s="7">
        <v>17600</v>
      </c>
      <c r="N245" s="7">
        <v>17600</v>
      </c>
      <c r="O245" s="7">
        <f t="shared" si="20"/>
        <v>0</v>
      </c>
    </row>
    <row r="246" spans="1:15" ht="31.5" x14ac:dyDescent="0.25">
      <c r="A246" s="17" t="s">
        <v>47</v>
      </c>
      <c r="B246" s="15" t="s">
        <v>48</v>
      </c>
      <c r="C246" s="7">
        <v>4877.6000000000004</v>
      </c>
      <c r="D246" s="7">
        <v>5581.7</v>
      </c>
      <c r="E246" s="7">
        <v>5581.7</v>
      </c>
      <c r="F246" s="7">
        <f t="shared" si="17"/>
        <v>0</v>
      </c>
      <c r="G246" s="9"/>
      <c r="H246" s="7">
        <v>5259.4</v>
      </c>
      <c r="I246" s="7">
        <v>5259.4</v>
      </c>
      <c r="J246" s="7">
        <v>5259.4</v>
      </c>
      <c r="K246" s="7">
        <f t="shared" si="19"/>
        <v>0</v>
      </c>
      <c r="L246" s="7">
        <v>5493.6</v>
      </c>
      <c r="M246" s="7">
        <v>5493.6</v>
      </c>
      <c r="N246" s="7">
        <v>5493.6</v>
      </c>
      <c r="O246" s="7">
        <f t="shared" si="20"/>
        <v>0</v>
      </c>
    </row>
    <row r="247" spans="1:15" ht="47.25" x14ac:dyDescent="0.25">
      <c r="A247" s="17" t="s">
        <v>47</v>
      </c>
      <c r="B247" s="15" t="s">
        <v>46</v>
      </c>
      <c r="C247" s="7"/>
      <c r="D247" s="7">
        <v>1503.8</v>
      </c>
      <c r="E247" s="7">
        <v>1503.8</v>
      </c>
      <c r="F247" s="7">
        <f t="shared" si="17"/>
        <v>0</v>
      </c>
      <c r="G247" s="9"/>
      <c r="H247" s="7"/>
      <c r="I247" s="7">
        <v>0</v>
      </c>
      <c r="J247" s="7">
        <v>0</v>
      </c>
      <c r="K247" s="7">
        <f t="shared" si="19"/>
        <v>0</v>
      </c>
      <c r="L247" s="7"/>
      <c r="M247" s="7">
        <v>0</v>
      </c>
      <c r="N247" s="7">
        <v>0</v>
      </c>
      <c r="O247" s="7">
        <f t="shared" si="20"/>
        <v>0</v>
      </c>
    </row>
    <row r="248" spans="1:15" ht="189" x14ac:dyDescent="0.25">
      <c r="A248" s="22" t="s">
        <v>44</v>
      </c>
      <c r="B248" s="15" t="s">
        <v>45</v>
      </c>
      <c r="C248" s="7">
        <v>66.2</v>
      </c>
      <c r="D248" s="7">
        <v>66.2</v>
      </c>
      <c r="E248" s="7">
        <v>66.2</v>
      </c>
      <c r="F248" s="7">
        <f t="shared" si="17"/>
        <v>0</v>
      </c>
      <c r="G248" s="9"/>
      <c r="H248" s="7">
        <v>66.2</v>
      </c>
      <c r="I248" s="7">
        <v>66.2</v>
      </c>
      <c r="J248" s="7">
        <v>66.2</v>
      </c>
      <c r="K248" s="7">
        <f t="shared" si="19"/>
        <v>0</v>
      </c>
      <c r="L248" s="7">
        <v>66.2</v>
      </c>
      <c r="M248" s="7">
        <v>66.2</v>
      </c>
      <c r="N248" s="7">
        <v>66.2</v>
      </c>
      <c r="O248" s="7">
        <f t="shared" si="20"/>
        <v>0</v>
      </c>
    </row>
    <row r="249" spans="1:15" ht="47.25" x14ac:dyDescent="0.25">
      <c r="A249" s="22" t="s">
        <v>44</v>
      </c>
      <c r="B249" s="21" t="s">
        <v>43</v>
      </c>
      <c r="C249" s="7">
        <v>161.30000000000001</v>
      </c>
      <c r="D249" s="7">
        <v>161.30000000000001</v>
      </c>
      <c r="E249" s="7">
        <v>161.30000000000001</v>
      </c>
      <c r="F249" s="7">
        <f t="shared" si="17"/>
        <v>0</v>
      </c>
      <c r="G249" s="9"/>
      <c r="H249" s="7">
        <v>161.30000000000001</v>
      </c>
      <c r="I249" s="7">
        <v>161.30000000000001</v>
      </c>
      <c r="J249" s="7">
        <v>161.30000000000001</v>
      </c>
      <c r="K249" s="7">
        <f t="shared" si="19"/>
        <v>0</v>
      </c>
      <c r="L249" s="7">
        <v>161.30000000000001</v>
      </c>
      <c r="M249" s="7">
        <v>161.30000000000001</v>
      </c>
      <c r="N249" s="7">
        <v>161.30000000000001</v>
      </c>
      <c r="O249" s="7">
        <f t="shared" si="20"/>
        <v>0</v>
      </c>
    </row>
    <row r="250" spans="1:15" ht="15.75" x14ac:dyDescent="0.25">
      <c r="A250" s="12" t="s">
        <v>42</v>
      </c>
      <c r="B250" s="11" t="s">
        <v>41</v>
      </c>
      <c r="C250" s="8">
        <f>SUM(C252:C261)</f>
        <v>97002.599999999991</v>
      </c>
      <c r="D250" s="8">
        <f>SUM(D251:D261)</f>
        <v>116485.09999999999</v>
      </c>
      <c r="E250" s="8">
        <f>SUM(E251:E261)</f>
        <v>116485.09999999999</v>
      </c>
      <c r="F250" s="7">
        <f t="shared" si="17"/>
        <v>0</v>
      </c>
      <c r="G250" s="9"/>
      <c r="H250" s="8">
        <f>SUM(H252:H261)</f>
        <v>92778.7</v>
      </c>
      <c r="I250" s="8">
        <f>SUM(I252:I261)</f>
        <v>92778.7</v>
      </c>
      <c r="J250" s="8">
        <f>SUM(J252:J261)</f>
        <v>92778.7</v>
      </c>
      <c r="K250" s="7">
        <f t="shared" si="19"/>
        <v>0</v>
      </c>
      <c r="L250" s="8">
        <f>SUM(L252:L261)</f>
        <v>94562.5</v>
      </c>
      <c r="M250" s="8">
        <f>SUM(M252:M261)</f>
        <v>94562.5</v>
      </c>
      <c r="N250" s="8">
        <f>SUM(N252:N261)</f>
        <v>94562.5</v>
      </c>
      <c r="O250" s="7">
        <f t="shared" si="20"/>
        <v>0</v>
      </c>
    </row>
    <row r="251" spans="1:15" ht="78.75" x14ac:dyDescent="0.25">
      <c r="A251" s="17" t="s">
        <v>40</v>
      </c>
      <c r="B251" s="15" t="s">
        <v>39</v>
      </c>
      <c r="C251" s="8"/>
      <c r="D251" s="7">
        <v>0</v>
      </c>
      <c r="E251" s="7">
        <v>1167.9000000000001</v>
      </c>
      <c r="F251" s="7">
        <f t="shared" si="17"/>
        <v>1167.9000000000001</v>
      </c>
      <c r="G251" s="7" t="s">
        <v>36</v>
      </c>
      <c r="H251" s="8"/>
      <c r="I251" s="8"/>
      <c r="J251" s="8"/>
      <c r="K251" s="7"/>
      <c r="L251" s="8"/>
      <c r="M251" s="8"/>
      <c r="N251" s="8"/>
      <c r="O251" s="7"/>
    </row>
    <row r="252" spans="1:15" ht="61.5" customHeight="1" x14ac:dyDescent="0.25">
      <c r="A252" s="17" t="s">
        <v>38</v>
      </c>
      <c r="B252" s="21" t="s">
        <v>37</v>
      </c>
      <c r="C252" s="7">
        <v>8542.5</v>
      </c>
      <c r="D252" s="7">
        <v>9710.4</v>
      </c>
      <c r="E252" s="7">
        <v>8542.5</v>
      </c>
      <c r="F252" s="7">
        <f t="shared" si="17"/>
        <v>-1167.8999999999996</v>
      </c>
      <c r="G252" s="7" t="s">
        <v>36</v>
      </c>
      <c r="H252" s="7">
        <v>8542.5</v>
      </c>
      <c r="I252" s="7">
        <v>8542.5</v>
      </c>
      <c r="J252" s="7">
        <v>8542.5</v>
      </c>
      <c r="K252" s="7">
        <f t="shared" ref="K252:K261" si="21">J252-I252</f>
        <v>0</v>
      </c>
      <c r="L252" s="7">
        <v>10326.299999999999</v>
      </c>
      <c r="M252" s="7">
        <v>10326.299999999999</v>
      </c>
      <c r="N252" s="7">
        <v>10326.299999999999</v>
      </c>
      <c r="O252" s="7">
        <f t="shared" ref="O252:O261" si="22">N252-M252</f>
        <v>0</v>
      </c>
    </row>
    <row r="253" spans="1:15" ht="63" x14ac:dyDescent="0.25">
      <c r="A253" s="17" t="s">
        <v>35</v>
      </c>
      <c r="B253" s="21" t="s">
        <v>34</v>
      </c>
      <c r="C253" s="7">
        <v>83818.899999999994</v>
      </c>
      <c r="D253" s="7">
        <v>91242.6</v>
      </c>
      <c r="E253" s="7">
        <v>91242.6</v>
      </c>
      <c r="F253" s="7">
        <f t="shared" si="17"/>
        <v>0</v>
      </c>
      <c r="G253" s="9"/>
      <c r="H253" s="7">
        <v>83279.8</v>
      </c>
      <c r="I253" s="7">
        <v>83279.8</v>
      </c>
      <c r="J253" s="7">
        <v>83279.8</v>
      </c>
      <c r="K253" s="7">
        <f t="shared" si="21"/>
        <v>0</v>
      </c>
      <c r="L253" s="7">
        <v>83279.8</v>
      </c>
      <c r="M253" s="7">
        <v>83279.8</v>
      </c>
      <c r="N253" s="7">
        <v>83279.8</v>
      </c>
      <c r="O253" s="7">
        <f t="shared" si="22"/>
        <v>0</v>
      </c>
    </row>
    <row r="254" spans="1:15" ht="31.5" x14ac:dyDescent="0.25">
      <c r="A254" s="17" t="s">
        <v>33</v>
      </c>
      <c r="B254" s="21" t="s">
        <v>32</v>
      </c>
      <c r="C254" s="7">
        <v>0</v>
      </c>
      <c r="D254" s="7">
        <v>0</v>
      </c>
      <c r="E254" s="7">
        <v>0</v>
      </c>
      <c r="F254" s="7">
        <f t="shared" si="17"/>
        <v>0</v>
      </c>
      <c r="G254" s="9"/>
      <c r="H254" s="7">
        <v>0</v>
      </c>
      <c r="I254" s="7">
        <v>0</v>
      </c>
      <c r="J254" s="7">
        <v>0</v>
      </c>
      <c r="K254" s="7">
        <f t="shared" si="21"/>
        <v>0</v>
      </c>
      <c r="L254" s="7"/>
      <c r="M254" s="7">
        <v>0</v>
      </c>
      <c r="N254" s="7">
        <v>0</v>
      </c>
      <c r="O254" s="7">
        <f t="shared" si="22"/>
        <v>0</v>
      </c>
    </row>
    <row r="255" spans="1:15" ht="47.25" x14ac:dyDescent="0.25">
      <c r="A255" s="17" t="s">
        <v>29</v>
      </c>
      <c r="B255" s="21" t="s">
        <v>31</v>
      </c>
      <c r="C255" s="7">
        <v>845.9</v>
      </c>
      <c r="D255" s="7">
        <v>845.9</v>
      </c>
      <c r="E255" s="7">
        <v>845.9</v>
      </c>
      <c r="F255" s="7">
        <f t="shared" si="17"/>
        <v>0</v>
      </c>
      <c r="G255" s="9"/>
      <c r="H255" s="7">
        <v>845.9</v>
      </c>
      <c r="I255" s="7">
        <v>845.9</v>
      </c>
      <c r="J255" s="7">
        <v>845.9</v>
      </c>
      <c r="K255" s="7">
        <f t="shared" si="21"/>
        <v>0</v>
      </c>
      <c r="L255" s="7">
        <v>845.9</v>
      </c>
      <c r="M255" s="7">
        <v>845.9</v>
      </c>
      <c r="N255" s="7">
        <v>845.9</v>
      </c>
      <c r="O255" s="7">
        <f t="shared" si="22"/>
        <v>0</v>
      </c>
    </row>
    <row r="256" spans="1:15" ht="47.25" x14ac:dyDescent="0.25">
      <c r="A256" s="17" t="s">
        <v>29</v>
      </c>
      <c r="B256" s="21" t="s">
        <v>30</v>
      </c>
      <c r="C256" s="7"/>
      <c r="D256" s="7">
        <v>1442.4</v>
      </c>
      <c r="E256" s="7">
        <v>1442.4</v>
      </c>
      <c r="F256" s="7">
        <f t="shared" si="17"/>
        <v>0</v>
      </c>
      <c r="G256" s="9"/>
      <c r="H256" s="7"/>
      <c r="I256" s="7">
        <v>0</v>
      </c>
      <c r="J256" s="7">
        <v>0</v>
      </c>
      <c r="K256" s="7">
        <f t="shared" si="21"/>
        <v>0</v>
      </c>
      <c r="L256" s="7"/>
      <c r="M256" s="7">
        <v>0</v>
      </c>
      <c r="N256" s="7">
        <v>0</v>
      </c>
      <c r="O256" s="7">
        <f t="shared" si="22"/>
        <v>0</v>
      </c>
    </row>
    <row r="257" spans="1:15" ht="47.25" x14ac:dyDescent="0.25">
      <c r="A257" s="17" t="s">
        <v>29</v>
      </c>
      <c r="B257" s="21" t="s">
        <v>28</v>
      </c>
      <c r="C257" s="7">
        <v>3285.3</v>
      </c>
      <c r="D257" s="7">
        <v>10233.799999999999</v>
      </c>
      <c r="E257" s="7">
        <v>10233.799999999999</v>
      </c>
      <c r="F257" s="7">
        <f t="shared" si="17"/>
        <v>0</v>
      </c>
      <c r="G257" s="9"/>
      <c r="H257" s="7">
        <v>0</v>
      </c>
      <c r="I257" s="7">
        <v>0</v>
      </c>
      <c r="J257" s="7">
        <v>0</v>
      </c>
      <c r="K257" s="7">
        <f t="shared" si="21"/>
        <v>0</v>
      </c>
      <c r="L257" s="7">
        <v>0</v>
      </c>
      <c r="M257" s="7">
        <v>0</v>
      </c>
      <c r="N257" s="7">
        <v>0</v>
      </c>
      <c r="O257" s="7">
        <f t="shared" si="22"/>
        <v>0</v>
      </c>
    </row>
    <row r="258" spans="1:15" ht="63" x14ac:dyDescent="0.25">
      <c r="A258" s="17" t="s">
        <v>27</v>
      </c>
      <c r="B258" s="21" t="s">
        <v>26</v>
      </c>
      <c r="C258" s="7">
        <v>0</v>
      </c>
      <c r="D258" s="7">
        <v>0</v>
      </c>
      <c r="E258" s="7">
        <v>0</v>
      </c>
      <c r="F258" s="7">
        <f t="shared" si="17"/>
        <v>0</v>
      </c>
      <c r="G258" s="9"/>
      <c r="H258" s="7">
        <v>110.5</v>
      </c>
      <c r="I258" s="7">
        <v>110.5</v>
      </c>
      <c r="J258" s="7">
        <v>110.5</v>
      </c>
      <c r="K258" s="7">
        <f t="shared" si="21"/>
        <v>0</v>
      </c>
      <c r="L258" s="7">
        <v>110.5</v>
      </c>
      <c r="M258" s="7">
        <v>110.5</v>
      </c>
      <c r="N258" s="7">
        <v>110.5</v>
      </c>
      <c r="O258" s="7">
        <f t="shared" si="22"/>
        <v>0</v>
      </c>
    </row>
    <row r="259" spans="1:15" ht="63" x14ac:dyDescent="0.25">
      <c r="A259" s="17" t="s">
        <v>23</v>
      </c>
      <c r="B259" s="21" t="s">
        <v>25</v>
      </c>
      <c r="C259" s="7">
        <v>0</v>
      </c>
      <c r="D259" s="7">
        <v>2000</v>
      </c>
      <c r="E259" s="7">
        <v>2000</v>
      </c>
      <c r="F259" s="7">
        <f t="shared" si="17"/>
        <v>0</v>
      </c>
      <c r="G259" s="9"/>
      <c r="H259" s="7"/>
      <c r="I259" s="7">
        <v>0</v>
      </c>
      <c r="J259" s="7">
        <v>0</v>
      </c>
      <c r="K259" s="7">
        <f t="shared" si="21"/>
        <v>0</v>
      </c>
      <c r="L259" s="7"/>
      <c r="M259" s="7">
        <v>0</v>
      </c>
      <c r="N259" s="7">
        <v>0</v>
      </c>
      <c r="O259" s="7">
        <f t="shared" si="22"/>
        <v>0</v>
      </c>
    </row>
    <row r="260" spans="1:15" ht="94.5" x14ac:dyDescent="0.25">
      <c r="A260" s="17" t="s">
        <v>23</v>
      </c>
      <c r="B260" s="21" t="s">
        <v>24</v>
      </c>
      <c r="C260" s="7"/>
      <c r="D260" s="7">
        <v>500</v>
      </c>
      <c r="E260" s="7">
        <v>500</v>
      </c>
      <c r="F260" s="7">
        <f t="shared" si="17"/>
        <v>0</v>
      </c>
      <c r="G260" s="9"/>
      <c r="H260" s="7"/>
      <c r="I260" s="7">
        <v>0</v>
      </c>
      <c r="J260" s="7">
        <v>0</v>
      </c>
      <c r="K260" s="7">
        <f t="shared" si="21"/>
        <v>0</v>
      </c>
      <c r="L260" s="7"/>
      <c r="M260" s="7">
        <v>0</v>
      </c>
      <c r="N260" s="7">
        <v>0</v>
      </c>
      <c r="O260" s="7">
        <f t="shared" si="22"/>
        <v>0</v>
      </c>
    </row>
    <row r="261" spans="1:15" ht="94.5" x14ac:dyDescent="0.25">
      <c r="A261" s="17" t="s">
        <v>23</v>
      </c>
      <c r="B261" s="21" t="s">
        <v>22</v>
      </c>
      <c r="C261" s="7">
        <v>510</v>
      </c>
      <c r="D261" s="7">
        <v>510</v>
      </c>
      <c r="E261" s="7">
        <v>510</v>
      </c>
      <c r="F261" s="7">
        <f t="shared" ref="F261:F324" si="23">E261-D261</f>
        <v>0</v>
      </c>
      <c r="G261" s="9"/>
      <c r="H261" s="7">
        <v>0</v>
      </c>
      <c r="I261" s="7">
        <v>0</v>
      </c>
      <c r="J261" s="7">
        <v>0</v>
      </c>
      <c r="K261" s="7">
        <f t="shared" si="21"/>
        <v>0</v>
      </c>
      <c r="L261" s="7">
        <v>0</v>
      </c>
      <c r="M261" s="7">
        <v>0</v>
      </c>
      <c r="N261" s="7">
        <v>0</v>
      </c>
      <c r="O261" s="7">
        <f t="shared" si="22"/>
        <v>0</v>
      </c>
    </row>
    <row r="262" spans="1:15" ht="31.5" x14ac:dyDescent="0.25">
      <c r="A262" s="20" t="s">
        <v>21</v>
      </c>
      <c r="B262" s="19" t="s">
        <v>20</v>
      </c>
      <c r="C262" s="7"/>
      <c r="D262" s="8">
        <f>D263</f>
        <v>279.2</v>
      </c>
      <c r="E262" s="8">
        <f>E263</f>
        <v>279.2</v>
      </c>
      <c r="F262" s="8">
        <f>F263</f>
        <v>0</v>
      </c>
      <c r="G262" s="7"/>
      <c r="H262" s="7">
        <f t="shared" ref="H262:N262" si="24">H263</f>
        <v>0</v>
      </c>
      <c r="I262" s="8">
        <f t="shared" si="24"/>
        <v>0</v>
      </c>
      <c r="J262" s="8">
        <f t="shared" si="24"/>
        <v>0</v>
      </c>
      <c r="K262" s="8">
        <f t="shared" si="24"/>
        <v>0</v>
      </c>
      <c r="L262" s="8">
        <f t="shared" si="24"/>
        <v>0</v>
      </c>
      <c r="M262" s="8">
        <f t="shared" si="24"/>
        <v>0</v>
      </c>
      <c r="N262" s="8">
        <f t="shared" si="24"/>
        <v>0</v>
      </c>
      <c r="O262" s="8">
        <f>N262+M262</f>
        <v>0</v>
      </c>
    </row>
    <row r="263" spans="1:15" ht="31.5" x14ac:dyDescent="0.25">
      <c r="A263" s="16" t="s">
        <v>19</v>
      </c>
      <c r="B263" s="18" t="s">
        <v>18</v>
      </c>
      <c r="C263" s="7"/>
      <c r="D263" s="7">
        <v>279.2</v>
      </c>
      <c r="E263" s="7">
        <v>279.2</v>
      </c>
      <c r="F263" s="7">
        <f t="shared" ref="F263:F273" si="25">E263-D263</f>
        <v>0</v>
      </c>
      <c r="G263" s="7"/>
      <c r="H263" s="7"/>
      <c r="I263" s="7">
        <v>0</v>
      </c>
      <c r="J263" s="7">
        <v>0</v>
      </c>
      <c r="K263" s="7">
        <f t="shared" ref="K263:K273" si="26">J263-I263</f>
        <v>0</v>
      </c>
      <c r="L263" s="7"/>
      <c r="M263" s="7">
        <v>0</v>
      </c>
      <c r="N263" s="7">
        <v>0</v>
      </c>
      <c r="O263" s="7">
        <f>N263+M263</f>
        <v>0</v>
      </c>
    </row>
    <row r="264" spans="1:15" ht="15.75" x14ac:dyDescent="0.25">
      <c r="A264" s="12" t="s">
        <v>17</v>
      </c>
      <c r="B264" s="11" t="s">
        <v>16</v>
      </c>
      <c r="C264" s="8">
        <f>C265</f>
        <v>0</v>
      </c>
      <c r="D264" s="8">
        <f>SUM(D265:D267)</f>
        <v>1286.3</v>
      </c>
      <c r="E264" s="8">
        <f>SUM(E265:E267)</f>
        <v>1392.4</v>
      </c>
      <c r="F264" s="8">
        <f t="shared" si="25"/>
        <v>106.10000000000014</v>
      </c>
      <c r="G264" s="9"/>
      <c r="H264" s="8">
        <v>0</v>
      </c>
      <c r="I264" s="8">
        <v>0</v>
      </c>
      <c r="J264" s="8">
        <v>0</v>
      </c>
      <c r="K264" s="7">
        <f t="shared" si="26"/>
        <v>0</v>
      </c>
      <c r="L264" s="8">
        <v>0</v>
      </c>
      <c r="M264" s="8">
        <v>0</v>
      </c>
      <c r="N264" s="8">
        <v>0</v>
      </c>
      <c r="O264" s="7">
        <f>N264-M264</f>
        <v>0</v>
      </c>
    </row>
    <row r="265" spans="1:15" ht="47.25" x14ac:dyDescent="0.25">
      <c r="A265" s="17" t="s">
        <v>15</v>
      </c>
      <c r="B265" s="15" t="s">
        <v>11</v>
      </c>
      <c r="C265" s="7">
        <v>0</v>
      </c>
      <c r="D265" s="7">
        <v>154.69999999999999</v>
      </c>
      <c r="E265" s="7">
        <v>154.69999999999999</v>
      </c>
      <c r="F265" s="7">
        <f t="shared" si="25"/>
        <v>0</v>
      </c>
      <c r="G265" s="9"/>
      <c r="H265" s="8"/>
      <c r="I265" s="7">
        <v>0</v>
      </c>
      <c r="J265" s="7">
        <v>0</v>
      </c>
      <c r="K265" s="7">
        <f t="shared" si="26"/>
        <v>0</v>
      </c>
      <c r="L265" s="8"/>
      <c r="M265" s="7">
        <v>0</v>
      </c>
      <c r="N265" s="7">
        <v>0</v>
      </c>
      <c r="O265" s="7">
        <f>N265-M265</f>
        <v>0</v>
      </c>
    </row>
    <row r="266" spans="1:15" ht="79.5" customHeight="1" x14ac:dyDescent="0.25">
      <c r="A266" s="17" t="s">
        <v>14</v>
      </c>
      <c r="B266" s="15" t="s">
        <v>11</v>
      </c>
      <c r="C266" s="7">
        <v>0</v>
      </c>
      <c r="D266" s="7">
        <v>1064.5</v>
      </c>
      <c r="E266" s="7">
        <v>1156.5</v>
      </c>
      <c r="F266" s="7">
        <f t="shared" si="25"/>
        <v>92</v>
      </c>
      <c r="G266" s="9" t="s">
        <v>13</v>
      </c>
      <c r="H266" s="8"/>
      <c r="I266" s="7">
        <v>0</v>
      </c>
      <c r="J266" s="7">
        <v>0</v>
      </c>
      <c r="K266" s="7">
        <f t="shared" si="26"/>
        <v>0</v>
      </c>
      <c r="L266" s="8"/>
      <c r="M266" s="7">
        <v>0</v>
      </c>
      <c r="N266" s="7">
        <v>0</v>
      </c>
      <c r="O266" s="7">
        <f>N266-M266</f>
        <v>0</v>
      </c>
    </row>
    <row r="267" spans="1:15" ht="66.75" customHeight="1" x14ac:dyDescent="0.25">
      <c r="A267" s="17" t="s">
        <v>12</v>
      </c>
      <c r="B267" s="15" t="s">
        <v>11</v>
      </c>
      <c r="C267" s="7">
        <v>0</v>
      </c>
      <c r="D267" s="7">
        <v>67.099999999999994</v>
      </c>
      <c r="E267" s="7">
        <v>81.2</v>
      </c>
      <c r="F267" s="7">
        <f t="shared" si="25"/>
        <v>14.100000000000009</v>
      </c>
      <c r="G267" s="9" t="s">
        <v>10</v>
      </c>
      <c r="H267" s="8"/>
      <c r="I267" s="7">
        <v>0</v>
      </c>
      <c r="J267" s="7">
        <v>0</v>
      </c>
      <c r="K267" s="7">
        <f t="shared" si="26"/>
        <v>0</v>
      </c>
      <c r="L267" s="8"/>
      <c r="M267" s="7">
        <v>0</v>
      </c>
      <c r="N267" s="7">
        <v>0</v>
      </c>
      <c r="O267" s="7">
        <f>N267-M267</f>
        <v>0</v>
      </c>
    </row>
    <row r="268" spans="1:15" ht="15.75" x14ac:dyDescent="0.25">
      <c r="A268" s="12" t="s">
        <v>9</v>
      </c>
      <c r="B268" s="11" t="s">
        <v>8</v>
      </c>
      <c r="C268" s="14">
        <f>C269+C270</f>
        <v>0</v>
      </c>
      <c r="D268" s="14">
        <f>D269+D270+D271</f>
        <v>215.10000000000002</v>
      </c>
      <c r="E268" s="14">
        <f>E269+E270+E271</f>
        <v>250.1</v>
      </c>
      <c r="F268" s="8">
        <f t="shared" si="25"/>
        <v>34.999999999999972</v>
      </c>
      <c r="G268" s="9"/>
      <c r="H268" s="14">
        <v>0</v>
      </c>
      <c r="I268" s="14">
        <v>0</v>
      </c>
      <c r="J268" s="14">
        <v>0</v>
      </c>
      <c r="K268" s="7">
        <f t="shared" si="26"/>
        <v>0</v>
      </c>
      <c r="L268" s="14">
        <v>0</v>
      </c>
      <c r="M268" s="14">
        <v>0</v>
      </c>
      <c r="N268" s="14">
        <v>0</v>
      </c>
      <c r="O268" s="7">
        <f>N268-M268</f>
        <v>0</v>
      </c>
    </row>
    <row r="269" spans="1:15" ht="47.25" x14ac:dyDescent="0.25">
      <c r="A269" s="16" t="s">
        <v>7</v>
      </c>
      <c r="B269" s="15" t="s">
        <v>5</v>
      </c>
      <c r="C269" s="13">
        <v>0</v>
      </c>
      <c r="D269" s="13">
        <v>118.4</v>
      </c>
      <c r="E269" s="13">
        <v>153.4</v>
      </c>
      <c r="F269" s="7">
        <f t="shared" si="25"/>
        <v>35</v>
      </c>
      <c r="G269" s="9"/>
      <c r="H269" s="14"/>
      <c r="I269" s="13">
        <v>0</v>
      </c>
      <c r="J269" s="13">
        <v>0</v>
      </c>
      <c r="K269" s="7">
        <f t="shared" si="26"/>
        <v>0</v>
      </c>
      <c r="L269" s="14"/>
      <c r="M269" s="13">
        <v>0</v>
      </c>
      <c r="N269" s="13">
        <v>0</v>
      </c>
      <c r="O269" s="7">
        <v>0</v>
      </c>
    </row>
    <row r="270" spans="1:15" ht="47.25" x14ac:dyDescent="0.25">
      <c r="A270" s="16" t="s">
        <v>6</v>
      </c>
      <c r="B270" s="15" t="s">
        <v>5</v>
      </c>
      <c r="C270" s="13">
        <v>0</v>
      </c>
      <c r="D270" s="13">
        <v>0.2</v>
      </c>
      <c r="E270" s="13">
        <v>0.2</v>
      </c>
      <c r="F270" s="7">
        <f t="shared" si="25"/>
        <v>0</v>
      </c>
      <c r="G270" s="9"/>
      <c r="H270" s="14"/>
      <c r="I270" s="13">
        <v>0</v>
      </c>
      <c r="J270" s="13">
        <v>0</v>
      </c>
      <c r="K270" s="7">
        <f t="shared" si="26"/>
        <v>0</v>
      </c>
      <c r="L270" s="14"/>
      <c r="M270" s="13">
        <v>0</v>
      </c>
      <c r="N270" s="13">
        <v>0</v>
      </c>
      <c r="O270" s="7">
        <v>0</v>
      </c>
    </row>
    <row r="271" spans="1:15" ht="15.75" x14ac:dyDescent="0.25">
      <c r="A271" s="16" t="s">
        <v>4</v>
      </c>
      <c r="B271" s="15" t="s">
        <v>3</v>
      </c>
      <c r="C271" s="13">
        <v>0</v>
      </c>
      <c r="D271" s="13">
        <v>96.5</v>
      </c>
      <c r="E271" s="13">
        <v>96.5</v>
      </c>
      <c r="F271" s="7">
        <f t="shared" si="25"/>
        <v>0</v>
      </c>
      <c r="G271" s="9"/>
      <c r="H271" s="14"/>
      <c r="I271" s="13">
        <v>0</v>
      </c>
      <c r="J271" s="13">
        <v>0</v>
      </c>
      <c r="K271" s="7">
        <f t="shared" si="26"/>
        <v>0</v>
      </c>
      <c r="L271" s="14"/>
      <c r="M271" s="13">
        <v>0</v>
      </c>
      <c r="N271" s="13">
        <v>0</v>
      </c>
      <c r="O271" s="7">
        <v>0</v>
      </c>
    </row>
    <row r="272" spans="1:15" ht="15.75" x14ac:dyDescent="0.25">
      <c r="A272" s="12" t="s">
        <v>2</v>
      </c>
      <c r="B272" s="11" t="s">
        <v>1</v>
      </c>
      <c r="C272" s="8">
        <f>C133+C264+C268</f>
        <v>4712890.3999999994</v>
      </c>
      <c r="D272" s="8">
        <f>D133+D264+D268+D262</f>
        <v>5945187.6999999993</v>
      </c>
      <c r="E272" s="8">
        <f>E133+E264+E268+E262</f>
        <v>5979128.9000000004</v>
      </c>
      <c r="F272" s="8">
        <f t="shared" si="25"/>
        <v>33941.200000001118</v>
      </c>
      <c r="G272" s="9"/>
      <c r="H272" s="8">
        <f>H133+H264+H268</f>
        <v>4097351.4000000008</v>
      </c>
      <c r="I272" s="8">
        <f>I133+I264+I268</f>
        <v>4147931.8000000007</v>
      </c>
      <c r="J272" s="8">
        <f>J133+J264+J268</f>
        <v>4147931.8000000007</v>
      </c>
      <c r="K272" s="7">
        <f t="shared" si="26"/>
        <v>0</v>
      </c>
      <c r="L272" s="8">
        <f>L133+L264+L268</f>
        <v>3813360.8999999994</v>
      </c>
      <c r="M272" s="8">
        <f>M133+M264+M268</f>
        <v>4013360.9</v>
      </c>
      <c r="N272" s="8">
        <f>N133+N264+N268</f>
        <v>4013360.9</v>
      </c>
      <c r="O272" s="7">
        <f>N272-M272</f>
        <v>0</v>
      </c>
    </row>
    <row r="273" spans="1:15" ht="15.75" x14ac:dyDescent="0.25">
      <c r="A273" s="10" t="s">
        <v>0</v>
      </c>
      <c r="B273" s="10"/>
      <c r="C273" s="8" t="e">
        <f>C272+C132</f>
        <v>#REF!</v>
      </c>
      <c r="D273" s="8">
        <f>D272+D132</f>
        <v>9226560</v>
      </c>
      <c r="E273" s="8">
        <f>E272+E132</f>
        <v>9260862.8000000007</v>
      </c>
      <c r="F273" s="8">
        <f t="shared" si="25"/>
        <v>34302.800000000745</v>
      </c>
      <c r="G273" s="9"/>
      <c r="H273" s="8" t="e">
        <f>H272+H132</f>
        <v>#REF!</v>
      </c>
      <c r="I273" s="8">
        <f>I272+I132</f>
        <v>7049970.8000000007</v>
      </c>
      <c r="J273" s="8">
        <f>J272+J132</f>
        <v>7049970.8000000007</v>
      </c>
      <c r="K273" s="7">
        <f t="shared" si="26"/>
        <v>0</v>
      </c>
      <c r="L273" s="8" t="e">
        <f>L272+L132</f>
        <v>#REF!</v>
      </c>
      <c r="M273" s="8">
        <f>M272+M132</f>
        <v>7128502.5</v>
      </c>
      <c r="N273" s="8">
        <f>N272+N132</f>
        <v>7128502.5</v>
      </c>
      <c r="O273" s="7">
        <f>N273-M273</f>
        <v>0</v>
      </c>
    </row>
  </sheetData>
  <mergeCells count="5">
    <mergeCell ref="A1:O1"/>
    <mergeCell ref="A2:L2"/>
    <mergeCell ref="H3:O3"/>
    <mergeCell ref="A7:A8"/>
    <mergeCell ref="A131:B131"/>
  </mergeCells>
  <hyperlinks>
    <hyperlink ref="B95" r:id="rId1" display="consultantplus://offline/ref=A5C545EE8C1C93B0B058E1FFE19DF454C219EB0B98198F2DC0D7B691EFFF64CC26DC8ECE4D9F7B181B1727911B979A94C0CB426D4AE9j9HFG"/>
    <hyperlink ref="B87" r:id="rId2" display="consultantplus://offline/ref=D42EAC7BD398020209D35F6AF6672FBA6F13F77B84F225875A8095FA102A9B2D8E358CD609751112B9E7A4869E64DFF883BAA8D38BAB06D8YDV9M"/>
    <hyperlink ref="B88" r:id="rId3" display="consultantplus://offline/ref=D42EAC7BD398020209D35F6AF6672FBA6F13F77B84F225875A8095FA102A9B2D8E358CD609751112B9E7A4869E64DFF883BAA8D38BAB06D8YDV9M"/>
    <hyperlink ref="B98" r:id="rId4" display="consultantplus://offline/ref=64FC3C9F96C0230A0CECA4E56C028B5E86A06F799E50F1FABBE4A6CFAC6E9A2AB2A69A82FE33DE9CACC0441FC29EF02FFBFA7ABCF960A970JDh7G"/>
  </hyperlinks>
  <pageMargins left="0.47" right="0.31" top="0.35" bottom="0.26" header="0.31496062992125984" footer="0.31496062992125984"/>
  <pageSetup paperSize="9" scale="54" orientation="landscape" r:id="rId5"/>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уточ. декаб.</vt:lpstr>
      <vt:lpstr>'уточ. декаб.'!Область_печати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cp:lastModifiedBy>
  <cp:lastPrinted>2024-12-13T07:41:58Z</cp:lastPrinted>
  <dcterms:created xsi:type="dcterms:W3CDTF">2024-12-13T06:08:01Z</dcterms:created>
  <dcterms:modified xsi:type="dcterms:W3CDTF">2024-12-13T08:43:23Z</dcterms:modified>
</cp:coreProperties>
</file>