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28755" windowHeight="12600"/>
  </bookViews>
  <sheets>
    <sheet name="к проекту" sheetId="2" r:id="rId1"/>
  </sheets>
  <definedNames>
    <definedName name="_xlnm.Print_Titles" localSheetId="0">'к проекту'!$8:$8</definedName>
    <definedName name="_xlnm.Print_Area" localSheetId="0">'к проекту'!$A$1:$G$277</definedName>
  </definedNames>
  <calcPr calcId="145621"/>
</workbook>
</file>

<file path=xl/calcChain.xml><?xml version="1.0" encoding="utf-8"?>
<calcChain xmlns="http://schemas.openxmlformats.org/spreadsheetml/2006/main">
  <c r="C272" i="2" l="1"/>
  <c r="C268" i="2"/>
  <c r="G266" i="2"/>
  <c r="F266" i="2"/>
  <c r="E266" i="2"/>
  <c r="D266" i="2"/>
  <c r="C266" i="2"/>
  <c r="G254" i="2"/>
  <c r="F254" i="2"/>
  <c r="E254" i="2"/>
  <c r="D254" i="2"/>
  <c r="C254" i="2"/>
  <c r="G208" i="2"/>
  <c r="F208" i="2"/>
  <c r="E208" i="2"/>
  <c r="D208" i="2"/>
  <c r="C208" i="2"/>
  <c r="F166" i="2"/>
  <c r="F142" i="2" s="1"/>
  <c r="G142" i="2"/>
  <c r="E142" i="2"/>
  <c r="D142" i="2"/>
  <c r="C142" i="2"/>
  <c r="G138" i="2"/>
  <c r="G137" i="2" s="1"/>
  <c r="G276" i="2" s="1"/>
  <c r="F138" i="2"/>
  <c r="E138" i="2"/>
  <c r="E137" i="2" s="1"/>
  <c r="E276" i="2" s="1"/>
  <c r="D138" i="2"/>
  <c r="C138" i="2"/>
  <c r="G129" i="2"/>
  <c r="F129" i="2"/>
  <c r="E129" i="2"/>
  <c r="D129" i="2"/>
  <c r="C129" i="2"/>
  <c r="G86" i="2"/>
  <c r="F86" i="2"/>
  <c r="E86" i="2"/>
  <c r="D86" i="2"/>
  <c r="C86" i="2"/>
  <c r="G74" i="2"/>
  <c r="F74" i="2"/>
  <c r="E74" i="2"/>
  <c r="D74" i="2"/>
  <c r="C74" i="2"/>
  <c r="G67" i="2"/>
  <c r="F67" i="2"/>
  <c r="E67" i="2"/>
  <c r="D67" i="2"/>
  <c r="C67" i="2"/>
  <c r="G62" i="2"/>
  <c r="G61" i="2"/>
  <c r="F62" i="2"/>
  <c r="E62" i="2"/>
  <c r="E61" i="2" s="1"/>
  <c r="E57" i="2" s="1"/>
  <c r="E135" i="2" s="1"/>
  <c r="D62" i="2"/>
  <c r="D61" i="2" s="1"/>
  <c r="D57" i="2" s="1"/>
  <c r="D135" i="2" s="1"/>
  <c r="C62" i="2"/>
  <c r="G58" i="2"/>
  <c r="F58" i="2"/>
  <c r="E58" i="2"/>
  <c r="D58" i="2"/>
  <c r="C58" i="2"/>
  <c r="G52" i="2"/>
  <c r="F52" i="2"/>
  <c r="E52" i="2"/>
  <c r="D52" i="2"/>
  <c r="C52" i="2"/>
  <c r="G41" i="2"/>
  <c r="F41" i="2"/>
  <c r="E41" i="2"/>
  <c r="D41" i="2"/>
  <c r="C41" i="2"/>
  <c r="G37" i="2"/>
  <c r="F37" i="2"/>
  <c r="E37" i="2"/>
  <c r="D37" i="2"/>
  <c r="C37" i="2"/>
  <c r="G34" i="2"/>
  <c r="G32" i="2" s="1"/>
  <c r="F34" i="2"/>
  <c r="F32" i="2" s="1"/>
  <c r="E34" i="2"/>
  <c r="E32" i="2" s="1"/>
  <c r="D34" i="2"/>
  <c r="D32" i="2" s="1"/>
  <c r="C34" i="2"/>
  <c r="C32" i="2" s="1"/>
  <c r="G25" i="2"/>
  <c r="G24" i="2" s="1"/>
  <c r="F25" i="2"/>
  <c r="F24" i="2" s="1"/>
  <c r="F40" i="2" s="1"/>
  <c r="F136" i="2" s="1"/>
  <c r="E25" i="2"/>
  <c r="E24" i="2" s="1"/>
  <c r="D25" i="2"/>
  <c r="D24" i="2" s="1"/>
  <c r="C25" i="2"/>
  <c r="C24" i="2" s="1"/>
  <c r="G19" i="2"/>
  <c r="F19" i="2"/>
  <c r="E19" i="2"/>
  <c r="E40" i="2" s="1"/>
  <c r="D19" i="2"/>
  <c r="C19" i="2"/>
  <c r="G10" i="2"/>
  <c r="F10" i="2"/>
  <c r="E10" i="2"/>
  <c r="D10" i="2"/>
  <c r="C10" i="2"/>
  <c r="G9" i="2"/>
  <c r="F9" i="2"/>
  <c r="E9" i="2"/>
  <c r="D9" i="2"/>
  <c r="C9" i="2"/>
  <c r="G57" i="2"/>
  <c r="G135" i="2"/>
  <c r="C61" i="2"/>
  <c r="C57" i="2" s="1"/>
  <c r="C135" i="2" s="1"/>
  <c r="F61" i="2"/>
  <c r="F57" i="2"/>
  <c r="F135" i="2"/>
  <c r="D137" i="2"/>
  <c r="D276" i="2" s="1"/>
  <c r="C137" i="2"/>
  <c r="C276" i="2" s="1"/>
  <c r="D136" i="2" l="1"/>
  <c r="E136" i="2"/>
  <c r="E277" i="2" s="1"/>
  <c r="C136" i="2"/>
  <c r="C40" i="2"/>
  <c r="F137" i="2"/>
  <c r="F276" i="2" s="1"/>
  <c r="F277" i="2" s="1"/>
  <c r="G40" i="2"/>
  <c r="G136" i="2" s="1"/>
  <c r="C277" i="2"/>
  <c r="D40" i="2"/>
  <c r="D277" i="2"/>
  <c r="G277" i="2"/>
</calcChain>
</file>

<file path=xl/sharedStrings.xml><?xml version="1.0" encoding="utf-8"?>
<sst xmlns="http://schemas.openxmlformats.org/spreadsheetml/2006/main" count="546" uniqueCount="431">
  <si>
    <t>Объем бюджета Миасского городского округа по доходам на 2024 год и на плановый период 2025 - 2026 годов</t>
  </si>
  <si>
    <t>(тыс. рублей)</t>
  </si>
  <si>
    <t>Коды бюджетной классификации</t>
  </si>
  <si>
    <t>Наименование доходов</t>
  </si>
  <si>
    <t>Бюджета на 
2025 год</t>
  </si>
  <si>
    <t xml:space="preserve"> Бюджета на 
2026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</si>
  <si>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</si>
  <si>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</si>
  <si>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</si>
  <si>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</si>
  <si>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</si>
  <si>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</si>
  <si>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</si>
  <si>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</si>
  <si>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</si>
  <si>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</si>
  <si>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</si>
  <si>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</si>
  <si>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</si>
  <si>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</si>
  <si>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182  1 01 02130 01 1000 110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</si>
  <si>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</si>
  <si>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182  1 01 02140 01 1000 110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</si>
  <si>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</si>
  <si>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</si>
  <si>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</si>
  <si>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</si>
  <si>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</si>
  <si>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</si>
  <si>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</si>
  <si>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</si>
  <si>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</si>
  <si>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</si>
  <si>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</si>
  <si>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</si>
  <si>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</si>
  <si>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</si>
  <si>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</si>
  <si>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</si>
  <si>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</si>
  <si>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</si>
  <si>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</si>
  <si>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</si>
  <si>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</si>
  <si>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</si>
  <si>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</si>
  <si>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</si>
  <si>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</si>
  <si>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</si>
  <si>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</si>
  <si>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000 1 06 00000 00 0000 000</t>
  </si>
  <si>
    <t>Налоги  на  имущество</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</si>
  <si>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</si>
  <si>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</si>
  <si>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182 1 06 06000 00 0000 110</t>
  </si>
  <si>
    <t>Земельный налог</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</si>
  <si>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</si>
  <si>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</si>
  <si>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</si>
  <si>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</si>
  <si>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</si>
  <si>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</si>
  <si>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</si>
  <si>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</si>
  <si>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</si>
  <si>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</si>
  <si>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</si>
  <si>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</si>
  <si>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</si>
  <si>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</si>
  <si>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</si>
  <si>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</si>
  <si>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</si>
  <si>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</si>
  <si>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</si>
  <si>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</si>
  <si>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</si>
  <si>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</si>
  <si>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</si>
  <si>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</si>
  <si>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</si>
  <si>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</si>
  <si>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</si>
  <si>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</si>
  <si>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</si>
  <si>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</si>
  <si>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</si>
  <si>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</si>
  <si>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</si>
  <si>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</si>
  <si>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</si>
  <si>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</si>
  <si>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</si>
  <si>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</si>
  <si>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</si>
  <si>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</si>
  <si>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</si>
  <si>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</si>
  <si>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</si>
  <si>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</si>
  <si>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</si>
  <si>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</si>
  <si>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</si>
  <si>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</si>
  <si>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</si>
  <si>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</si>
  <si>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</si>
  <si>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</si>
  <si>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</si>
  <si>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</si>
  <si>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</si>
  <si>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</si>
  <si>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</si>
  <si>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</si>
  <si>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</si>
  <si>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</si>
  <si>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288 1 13 02994 04 0000 130</t>
  </si>
  <si>
    <t>289 1 13 02994 04 0000 130</t>
  </si>
  <si>
    <t>291 1 13 02994 04 0000 130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</si>
  <si>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</si>
  <si>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</si>
  <si>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</si>
  <si>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</si>
  <si>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</si>
  <si>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</si>
  <si>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</si>
  <si>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</si>
  <si>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</si>
  <si>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288 1 14 02042 04 0000 440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</si>
  <si>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</si>
  <si>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</si>
  <si>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283 1 14 03040 04 0000 410</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</si>
  <si>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</si>
  <si>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</si>
  <si>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</si>
  <si>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</si>
  <si>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</si>
  <si>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</si>
  <si>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</si>
  <si>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</si>
  <si>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</si>
  <si>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</si>
  <si>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</si>
  <si>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</si>
  <si>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</si>
  <si>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</si>
  <si>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</si>
  <si>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</si>
  <si>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</si>
  <si>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</si>
  <si>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</si>
  <si>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</si>
  <si>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</si>
  <si>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</si>
  <si>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</si>
  <si>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</si>
  <si>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033 1 16 01083 01 9000 140</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</si>
  <si>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</si>
  <si>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</si>
  <si>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024 1 16 01113 01 9000 140</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</si>
  <si>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</si>
  <si>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</si>
  <si>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</si>
  <si>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</si>
  <si>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</si>
  <si>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</si>
  <si>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</si>
  <si>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</si>
  <si>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</si>
  <si>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</si>
  <si>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012 1 16 01183 01 9000 140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</si>
  <si>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</si>
  <si>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</si>
  <si>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</si>
  <si>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</si>
  <si>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033 1 16 01193 01 9000 140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</si>
  <si>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</si>
  <si>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</si>
  <si>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</si>
  <si>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033 1 16 01203 01 9000 140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</si>
  <si>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</si>
  <si>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</si>
  <si>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</si>
  <si>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</si>
  <si>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287 1 16 07010 04 0000 140</t>
  </si>
  <si>
    <t>288 1 16 07010 04 0000 140</t>
  </si>
  <si>
    <t>289 1 16 07010 04 0000 140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</si>
  <si>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</si>
  <si>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</si>
  <si>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</si>
  <si>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</si>
  <si>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288 1 16 10031 04 0000 140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</si>
  <si>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</si>
  <si>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</si>
  <si>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288 1 16 10032 04 0000 140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</si>
  <si>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</si>
  <si>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</si>
  <si>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</si>
  <si>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</si>
  <si>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</si>
  <si>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</si>
  <si>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</si>
  <si>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</si>
  <si>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</si>
  <si>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</si>
  <si>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</si>
  <si>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</si>
  <si>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</si>
  <si>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048 1 16 11050 01 0000 140</t>
  </si>
  <si>
    <t>000 1 17 00000 00 0000 180</t>
  </si>
  <si>
    <t>Прочие неналоговые доходы</t>
  </si>
  <si>
    <t>283 1 17 05040 04 0000 180</t>
  </si>
  <si>
    <t>Прочие неналоговые доходы бюджетов городских округов</t>
  </si>
  <si>
    <t>283 1 17 15020 04 0010 150</t>
  </si>
  <si>
    <t>Инициативные платежи, зачисляемые в бюджеты городских округов</t>
  </si>
  <si>
    <t>283 1 17 15020 04 0011 150</t>
  </si>
  <si>
    <t>Инициативные платежи, зачисляемые в бюджеты городских округов (инициативный проект «Мини-футбольное поле п. Ленинск»)</t>
  </si>
  <si>
    <t>283 1 17 15020 04 0012 150</t>
  </si>
  <si>
    <t>Инициативные платежи, зачисляемые в бюджеты городских округов (инициативный проект «Парк Победы, расположенный в п. Нижний Атлян, ул. Городок, напротив дома № 20»)</t>
  </si>
  <si>
    <t>283 1 17 15020 04 0013 150</t>
  </si>
  <si>
    <t>Инициативные платежи, зачисляемые в бюджеты городских округов (инициативный проект «Ремонт участка автомобильной дороги, в районе жилых домов №№ 86-145 по ул. Школьная и пер. Подстанционный в г. Миассе»)</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</si>
  <si>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</si>
  <si>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</si>
  <si>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</si>
  <si>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</si>
  <si>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</si>
  <si>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</si>
  <si>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</si>
  <si>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</si>
  <si>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</si>
  <si>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</si>
  <si>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</si>
  <si>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</si>
  <si>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</si>
  <si>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</si>
  <si>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</si>
  <si>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</si>
  <si>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</si>
  <si>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</si>
  <si>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287 2 02 20077 04 0000 150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</si>
  <si>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</si>
  <si>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 xml:space="preserve">Субсидии бюджетам городских округов на софинансирование капитальных вложений в объекты муниципальной собственности на  создание модульных и каркасно-тентовых объектов и закупка спортивно-технологического оборудованя </t>
  </si>
  <si>
    <t>283 2 02 20299 04 0000 150</t>
  </si>
  <si>
    <t>Субсидии местным бюджетам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</si>
  <si>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</si>
  <si>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на обеспечение мероприятий по модернизации систем коммунальной инфраструктуры</t>
  </si>
  <si>
    <t>283 2 02 20303 04 0000 150</t>
  </si>
  <si>
    <t>Субсидии бюджетам городских округов на обеспечение мероприятий по модернизации систем коммунальной инфраструктуры за счет средств бюджетов на обеспечение мероприятий по модернизации систем коммунальной инфраструктуры за счет средств областного бюджета</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</si>
  <si>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</si>
  <si>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</si>
  <si>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288 2 02 25171 04 0000 150</t>
  </si>
  <si>
    <t>Субсидии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(Созданы новые места в образовательных организациях различных типов для реализации дополнительных общеразвивающих программ всех направленностей)</t>
  </si>
  <si>
    <t>288 2 02 25172 04 0000 150</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</si>
  <si>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(На базе общеобразовательных организаций созданы и функционируют детские технопарки "Кванториум")</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</si>
  <si>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</si>
  <si>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(Обновлена материально-техническая база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</si>
  <si>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</si>
  <si>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</si>
  <si>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</si>
  <si>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</si>
  <si>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</si>
  <si>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</si>
  <si>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283 2 02 25497 04 0000 150</t>
  </si>
  <si>
    <t>Субсидии бюджетам на реализацию мероприятий по обеспечению жильем молодых семей</t>
  </si>
  <si>
    <t>283 2 02 25511 04 0000 150</t>
  </si>
  <si>
    <t>Субсидии местным бюджетам на проведение комплексных кадастровых работ на территории Челябинской области за счет средств областного бюджета</t>
  </si>
  <si>
    <t>Субсидии на проведение комплексных кадастровых работ</t>
  </si>
  <si>
    <t>289 2 02 25519 04 0000 150</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</si>
  <si>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</si>
  <si>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</si>
  <si>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 xml:space="preserve">283 2 02 25555 04 0000 150 </t>
  </si>
  <si>
    <t>Субсидии бюджетам городских округов на реализацию программ формирования современной городской среды</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</si>
  <si>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</si>
  <si>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</si>
  <si>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283 2 02 27112 04 0000 150</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</si>
  <si>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</si>
  <si>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</si>
  <si>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</si>
  <si>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</si>
  <si>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</si>
  <si>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обеспечение мероприятий по модернизации систем коммунальной инфраструктуры</t>
  </si>
  <si>
    <t>Прочие субсидии бюджетам городских округов на обеспечение мероприятий по модернизации систем коммунальной инфраструктуры за счет средств областного бюджета</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</si>
  <si>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</si>
  <si>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</si>
  <si>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</si>
  <si>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</si>
  <si>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</si>
  <si>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</si>
  <si>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ликвидацию несанкционированных свалок отходов</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</si>
  <si>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</si>
  <si>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</si>
  <si>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</si>
  <si>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</si>
  <si>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</si>
  <si>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</si>
  <si>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</si>
  <si>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</si>
  <si>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</si>
  <si>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</si>
  <si>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</si>
  <si>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</si>
  <si>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</si>
  <si>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</si>
  <si>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</si>
  <si>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</si>
  <si>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Субсидии бюджетам городских округов на создание детских технопарков "Кванториум"</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</si>
  <si>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</si>
  <si>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</si>
  <si>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</si>
  <si>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</si>
  <si>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</si>
  <si>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</si>
  <si>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</si>
  <si>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</si>
  <si>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</si>
  <si>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</si>
  <si>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</si>
  <si>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</si>
  <si>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(дошкольное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</si>
  <si>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(общее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</si>
  <si>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(дополнительное образование)</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</si>
  <si>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</si>
  <si>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</si>
  <si>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</si>
  <si>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</si>
  <si>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</si>
  <si>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</si>
  <si>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</si>
  <si>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</si>
  <si>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</si>
  <si>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</si>
  <si>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</si>
  <si>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</si>
  <si>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</si>
  <si>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</si>
  <si>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</si>
  <si>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</si>
  <si>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</si>
  <si>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</si>
  <si>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</si>
  <si>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</si>
  <si>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</si>
  <si>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</si>
  <si>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</si>
  <si>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</si>
  <si>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</si>
  <si>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</si>
  <si>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</si>
  <si>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</si>
  <si>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</si>
  <si>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</si>
  <si>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</si>
  <si>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по назначению ежегодной денежной выплаты на приобретение одежды для посещения учебных занятий, а также спортивной формы</t>
  </si>
  <si>
    <t>Субвенции бюджетам городских округов на выполнение передаваемых полномочий субъектов Российской Федерации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</si>
  <si>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</si>
  <si>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</si>
  <si>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</si>
  <si>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</si>
  <si>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</si>
  <si>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</si>
  <si>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</si>
  <si>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</si>
  <si>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</si>
  <si>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</si>
  <si>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</si>
  <si>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</si>
  <si>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</si>
  <si>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</si>
  <si>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</si>
  <si>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(Обеспечены жилыми помещениями дети-сироты и дети, оставшиеся без попечения родителей, лица из числа детей-сирот и детей, оставшихся без попечения родителей)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</si>
  <si>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</si>
  <si>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</si>
  <si>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</si>
  <si>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</si>
  <si>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</si>
  <si>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</si>
  <si>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</si>
  <si>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</si>
  <si>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</si>
  <si>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</si>
  <si>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Субвенции бюджетам городских округов на государственную регистрацию актов гражданского состояния  за счет средств областного бюджета</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</si>
  <si>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</si>
  <si>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</si>
  <si>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</si>
  <si>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</si>
  <si>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</si>
  <si>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</si>
  <si>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</si>
  <si>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</si>
  <si>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</si>
  <si>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</si>
  <si>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</si>
  <si>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</si>
  <si>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</si>
  <si>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</si>
  <si>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</si>
  <si>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</si>
  <si>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</si>
  <si>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</si>
  <si>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</si>
  <si>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288 2 02 49999 04 0000 150</t>
  </si>
  <si>
    <t>Прочие межбюджетные трансферты, передаваемые бюджетам городских округов на создание условий для всестороннего развития, реализации потенциала и успешной интеграции в общество молодых людей</t>
  </si>
  <si>
    <t>Прочие межбюджетные трансферты, передаваемые бюджетам городских округов на выплату вознаграждения победителям конкурсного отбора образовательных организаций, реализующих образовательные программы начального общего, основного общего и (или) среднего общего образования, для создания на их базе информационно-библиотечных центров</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</si>
  <si>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</si>
  <si>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000 2 03 00000 00 0000 000</t>
  </si>
  <si>
    <t>Безвозмездные поступления от государственных (муниципальных) организаций</t>
  </si>
  <si>
    <t>288 2 03 04099 04 0000 150</t>
  </si>
  <si>
    <t>Прочие безвозмездные поступления от государственных (муниципальных) организаций в бюджеты городских округов</t>
  </si>
  <si>
    <t>000 2 04 00000 00 0000 000</t>
  </si>
  <si>
    <t>Безвозмездные поступления от негосударственных организаций</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</si>
  <si>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</si>
  <si>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</si>
  <si>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288 2 04 04020 04 0000 150</t>
  </si>
  <si>
    <t>289 2 04 04020 04 0000 150</t>
  </si>
  <si>
    <t>000 2 07 00000 00 0000 000</t>
  </si>
  <si>
    <t>Прочие безвозмездные поступления</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</si>
  <si>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</si>
  <si>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</si>
  <si>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288 2 07 04020 04 0000 150</t>
  </si>
  <si>
    <t>288 2 07 04050 04 0000 150</t>
  </si>
  <si>
    <t>Прочие безвозмездные поступления в бюджеты городских округов</t>
  </si>
  <si>
    <t>000 2 00 00000 00 0000 000</t>
  </si>
  <si>
    <t>БЕЗВОЗМЕЗДНЫЕ ПОСТУПЛЕНИЯ</t>
  </si>
  <si>
    <t>ВСЕГО ДОХОДОВ</t>
  </si>
  <si>
    <t xml:space="preserve"> 2024 год</t>
  </si>
  <si>
    <t>2025 год</t>
  </si>
  <si>
    <t>2026 год</t>
  </si>
  <si>
    <t>к решению собрания депутатов</t>
  </si>
  <si>
    <t>Миасского городского округа</t>
  </si>
  <si>
    <t xml:space="preserve">от                             г.  №     .      </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</si>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</sst>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4"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indexed="10"/>
      <name val="Times New Roman"/>
      <family val="1"/>
      <charset val="204"/>
    </font>
    <font>
      <sz val="12"/>
      <color indexed="8"/>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sz val="12"/>
      <color theme="1"/>
      <name val="Times New Roman"/>
      <family val="1"/>
      <charset val="204"/>
    </font>
    <font>
      <sz val="12"/>
      <color rgb="FF000000"/>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1">
    <xf numFmtId="0" fontId="0" fillId="0" borderId="0"/>
    <xf numFmtId="0" fontId="3"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10" fillId="0" borderId="0" applyFont="0" applyFill="0" applyBorder="0" applyAlignment="0" applyProtection="0"/>
  </cellStyleXfs>
  <cellXfs count="60">
    <xf numFmtId="0" fontId="0" fillId="0" borderId="0" xfId="0"/>
    <xf numFmtId="0" fontId="0" fillId="2" borderId="0" xfId="0" applyFill="1"/>
    <xf numFmtId="164" fontId="4" fillId="2" borderId="1"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8" applyNumberFormat="1" applyFont="1" applyFill="1" applyBorder="1" applyAlignment="1">
      <alignment horizontal="center" vertical="center" wrapText="1"/>
    </xf>
    <xf numFmtId="165" fontId="2" fillId="2" borderId="2" xfId="8" applyNumberFormat="1" applyFont="1" applyFill="1" applyBorder="1" applyAlignment="1">
      <alignment horizontal="center" vertical="center" wrapText="1"/>
    </xf>
    <xf numFmtId="0" fontId="2" fillId="2" borderId="3" xfId="2" applyFont="1" applyFill="1" applyBorder="1" applyAlignment="1">
      <alignment horizontal="center" vertical="center" wrapText="1"/>
    </xf>
    <xf numFmtId="0" fontId="11" fillId="2" borderId="2" xfId="2" applyFont="1" applyFill="1" applyBorder="1" applyAlignment="1">
      <alignment horizontal="justify" vertical="center" wrapText="1"/>
    </xf>
    <xf numFmtId="165" fontId="2" fillId="2" borderId="2" xfId="6" applyNumberFormat="1" applyFont="1" applyFill="1" applyBorder="1" applyAlignment="1">
      <alignment horizontal="center" vertical="center" wrapText="1"/>
    </xf>
    <xf numFmtId="165" fontId="0" fillId="2" borderId="0" xfId="0" applyNumberFormat="1" applyFill="1"/>
    <xf numFmtId="0" fontId="2" fillId="2" borderId="2" xfId="2" applyFont="1" applyFill="1" applyBorder="1" applyAlignment="1">
      <alignment horizontal="justify"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3"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4" xfId="5" applyNumberFormat="1" applyFont="1" applyFill="1" applyBorder="1" applyAlignment="1">
      <alignment horizontal="center" vertical="center" wrapText="1"/>
    </xf>
    <xf numFmtId="49" fontId="4" fillId="2" borderId="5"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3" applyNumberFormat="1" applyFont="1" applyFill="1" applyBorder="1" applyAlignment="1">
      <alignment horizontal="center" vertical="center" wrapText="1"/>
    </xf>
    <xf numFmtId="0" fontId="11" fillId="2" borderId="2" xfId="0" applyFont="1" applyFill="1" applyBorder="1" applyAlignment="1">
      <alignment horizontal="justify" vertical="center" wrapText="1"/>
    </xf>
    <xf numFmtId="165" fontId="11" fillId="2" borderId="2" xfId="2" applyNumberFormat="1"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0" fontId="2" fillId="2" borderId="2" xfId="2" applyFont="1" applyFill="1" applyBorder="1" applyAlignment="1">
      <alignment horizontal="justify" vertical="center"/>
    </xf>
    <xf numFmtId="0" fontId="12" fillId="2" borderId="2" xfId="0" applyFont="1" applyFill="1" applyBorder="1" applyAlignment="1">
      <alignment horizontal="justify" wrapText="1"/>
    </xf>
    <xf numFmtId="0" fontId="12" fillId="2" borderId="2" xfId="0" applyFont="1" applyFill="1" applyBorder="1" applyAlignment="1">
      <alignment horizontal="justify" vertical="center" wrapText="1"/>
    </xf>
    <xf numFmtId="49" fontId="4" fillId="2" borderId="6" xfId="5" applyNumberFormat="1" applyFont="1" applyFill="1" applyBorder="1" applyAlignment="1">
      <alignment horizontal="justify" vertical="center" wrapText="1"/>
    </xf>
    <xf numFmtId="0" fontId="2" fillId="2" borderId="2" xfId="2" applyFont="1" applyFill="1" applyBorder="1" applyAlignment="1">
      <alignment horizontal="center" vertical="center"/>
    </xf>
    <xf numFmtId="49" fontId="2" fillId="2" borderId="2" xfId="2" applyNumberFormat="1" applyFont="1" applyFill="1" applyBorder="1" applyAlignment="1" applyProtection="1">
      <alignment horizontal="center" vertical="center" wrapText="1"/>
    </xf>
    <xf numFmtId="49" fontId="11" fillId="2" borderId="7" xfId="2" applyNumberFormat="1" applyFont="1" applyFill="1" applyBorder="1" applyAlignment="1" applyProtection="1">
      <alignment horizontal="justify" vertical="center" wrapText="1"/>
    </xf>
    <xf numFmtId="165" fontId="2" fillId="2" borderId="7" xfId="8" applyNumberFormat="1" applyFont="1" applyFill="1" applyBorder="1" applyAlignment="1">
      <alignment horizontal="center" vertical="center" wrapText="1"/>
    </xf>
    <xf numFmtId="0" fontId="11" fillId="2" borderId="8" xfId="2" applyFont="1" applyFill="1" applyBorder="1" applyAlignment="1">
      <alignment horizontal="justify" vertical="center" wrapText="1"/>
    </xf>
    <xf numFmtId="0" fontId="2" fillId="2" borderId="8" xfId="2" applyFont="1" applyFill="1" applyBorder="1" applyAlignment="1">
      <alignment horizontal="justify" vertical="center" wrapText="1"/>
    </xf>
    <xf numFmtId="0" fontId="11" fillId="2" borderId="2" xfId="2" applyNumberFormat="1" applyFont="1" applyFill="1" applyBorder="1" applyAlignment="1">
      <alignment horizontal="justify" vertical="center" wrapText="1"/>
    </xf>
    <xf numFmtId="165" fontId="2" fillId="2" borderId="8" xfId="8" applyNumberFormat="1" applyFont="1" applyFill="1" applyBorder="1" applyAlignment="1">
      <alignment horizontal="center" vertical="center" wrapText="1"/>
    </xf>
    <xf numFmtId="0" fontId="11" fillId="2" borderId="2" xfId="2" applyFont="1" applyFill="1" applyBorder="1" applyAlignment="1">
      <alignment horizontal="center" vertical="center"/>
    </xf>
    <xf numFmtId="0" fontId="13" fillId="2" borderId="2" xfId="2" applyNumberFormat="1" applyFont="1" applyFill="1" applyBorder="1" applyAlignment="1">
      <alignment horizontal="justify" vertical="center" wrapText="1"/>
    </xf>
    <xf numFmtId="3" fontId="11" fillId="2" borderId="2" xfId="2" applyNumberFormat="1" applyFont="1" applyFill="1" applyBorder="1" applyAlignment="1">
      <alignment horizontal="justify" vertical="center" wrapText="1"/>
    </xf>
    <xf numFmtId="49" fontId="4" fillId="2" borderId="2" xfId="5" applyNumberFormat="1" applyFont="1" applyFill="1" applyBorder="1" applyAlignment="1">
      <alignment horizontal="left" vertical="center" wrapText="1"/>
    </xf>
    <xf numFmtId="0" fontId="2" fillId="2" borderId="0" xfId="2" applyFont="1" applyFill="1" applyAlignment="1">
      <alignment horizontal="center" vertical="center" wrapText="1"/>
    </xf>
    <xf numFmtId="0" fontId="8" fillId="2" borderId="0" xfId="2" applyFont="1" applyFill="1" applyAlignment="1">
      <alignment horizontal="justify" vertical="center" wrapText="1"/>
    </xf>
    <xf numFmtId="0" fontId="9" fillId="2" borderId="0" xfId="2" applyFont="1" applyFill="1" applyAlignment="1">
      <alignment horizontal="center" vertical="center" wrapText="1"/>
    </xf>
    <xf numFmtId="49" fontId="4" fillId="2" borderId="4" xfId="5" applyNumberFormat="1" applyFont="1" applyFill="1" applyBorder="1" applyAlignment="1">
      <alignment horizontal="left" vertical="center" wrapText="1"/>
    </xf>
    <xf numFmtId="49" fontId="4" fillId="2" borderId="9" xfId="5" applyNumberFormat="1" applyFont="1" applyFill="1" applyBorder="1" applyAlignment="1">
      <alignment horizontal="left" vertical="center" wrapText="1"/>
    </xf>
    <xf numFmtId="0" fontId="2" fillId="2" borderId="0" xfId="3" applyFont="1" applyFill="1" applyAlignment="1">
      <alignment horizontal="right" vertical="center" wrapText="1"/>
    </xf>
    <xf numFmtId="0" fontId="2" fillId="2" borderId="0" xfId="2" applyFont="1" applyFill="1" applyAlignment="1">
      <alignment horizontal="right" vertical="center" wrapText="1"/>
    </xf>
    <xf numFmtId="164" fontId="4" fillId="2" borderId="0" xfId="2" applyNumberFormat="1" applyFont="1" applyFill="1" applyBorder="1" applyAlignment="1">
      <alignment horizontal="center" vertical="center" wrapText="1"/>
    </xf>
    <xf numFmtId="164" fontId="2" fillId="2" borderId="1" xfId="2" applyNumberFormat="1" applyFont="1" applyFill="1" applyBorder="1" applyAlignment="1">
      <alignment horizontal="right" vertical="center" wrapText="1"/>
    </xf>
    <xf numFmtId="3" fontId="2" fillId="2" borderId="3" xfId="2" applyNumberFormat="1" applyFont="1" applyFill="1" applyBorder="1" applyAlignment="1">
      <alignment horizontal="center" vertical="center" wrapText="1"/>
    </xf>
    <xf numFmtId="3" fontId="2" fillId="2" borderId="8" xfId="2" applyNumberFormat="1" applyFont="1" applyFill="1" applyBorder="1" applyAlignment="1">
      <alignment horizontal="center" vertical="center" wrapText="1"/>
    </xf>
  </cellXfs>
  <cellStyles count="11">
    <cellStyle name="Обычный" xfId="0" builtinId="0"/>
    <cellStyle name="Обычный 2" xfId="1"/>
    <cellStyle name="Обычный 2 2" xfId="2"/>
    <cellStyle name="Обычный 2 3" xfId="3"/>
    <cellStyle name="Обычный 3" xfId="4"/>
    <cellStyle name="Обычный_Лист2" xfId="5"/>
    <cellStyle name="Процентный 2" xfId="6"/>
    <cellStyle name="Финансовый 2" xfId="7"/>
    <cellStyle name="Финансовый 2 2 2" xfId="8"/>
    <cellStyle name="Финансовый 2 5" xfId="9"/>
    <cellStyle name="Финансовый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7"/>
  <sheetViews>
    <sheetView tabSelected="1" topLeftCell="A10" zoomScaleNormal="100" workbookViewId="0">
      <selection activeCell="A23" sqref="A23:XFD23"/>
    </sheetView>
  </sheetViews>
  <sheetFormatPr defaultRowHeight="18.75" x14ac:dyDescent="0.25"/>
  <cols>
    <col min="1" max="1" width="29.7109375" style="49" customWidth="1"/>
    <col min="2" max="2" width="66" style="50" customWidth="1"/>
    <col min="3" max="3" width="14.28515625" style="51" customWidth="1"/>
    <col min="4" max="4" width="14.28515625" style="51" hidden="1" customWidth="1"/>
    <col min="5" max="5" width="14.28515625" style="51" customWidth="1"/>
    <col min="6" max="6" width="15" style="1" hidden="1" customWidth="1"/>
    <col min="7" max="7" width="15.5703125" style="1" customWidth="1"/>
    <col min="8" max="8" width="17.5703125" style="1" customWidth="1"/>
    <col min="9" max="9" width="10.7109375" style="1" customWidth="1"/>
    <col min="10" max="16384" width="9.140625" style="1"/>
  </cols>
  <sheetData>
    <row r="1" spans="1:9" customFormat="1" ht="15.75" customHeight="1" x14ac:dyDescent="0.25">
      <c r="A1" s="54" t="s">
        <v>430</v>
      </c>
      <c r="B1" s="54"/>
      <c r="C1" s="54"/>
      <c r="D1" s="54"/>
      <c r="E1" s="54"/>
      <c r="F1" s="54"/>
      <c r="G1" s="54"/>
    </row>
    <row r="2" spans="1:9" customFormat="1" ht="17.25" customHeight="1" x14ac:dyDescent="0.25">
      <c r="A2" s="55" t="s">
        <v>427</v>
      </c>
      <c r="B2" s="55"/>
      <c r="C2" s="55"/>
      <c r="D2" s="55"/>
      <c r="E2" s="55"/>
      <c r="F2" s="55"/>
      <c r="G2" s="55"/>
    </row>
    <row r="3" spans="1:9" customFormat="1" ht="18" customHeight="1" x14ac:dyDescent="0.25">
      <c r="A3" s="55" t="s">
        <v>428</v>
      </c>
      <c r="B3" s="55"/>
      <c r="C3" s="55"/>
      <c r="D3" s="55"/>
      <c r="E3" s="55"/>
      <c r="F3" s="55"/>
      <c r="G3" s="55"/>
    </row>
    <row r="4" spans="1:9" customFormat="1" ht="19.5" customHeight="1" x14ac:dyDescent="0.25">
      <c r="A4" s="55" t="s">
        <v>429</v>
      </c>
      <c r="B4" s="55"/>
      <c r="C4" s="55"/>
      <c r="D4" s="55"/>
      <c r="E4" s="55"/>
      <c r="F4" s="55"/>
      <c r="G4" s="55"/>
    </row>
    <row r="5" spans="1:9" ht="15" customHeight="1" x14ac:dyDescent="0.25">
      <c r="A5" s="56" t="s">
        <v>0</v>
      </c>
      <c r="B5" s="56"/>
      <c r="C5" s="56"/>
      <c r="D5" s="56"/>
      <c r="E5" s="56"/>
      <c r="F5" s="56"/>
      <c r="G5" s="56"/>
    </row>
    <row r="6" spans="1:9" ht="15" customHeight="1" x14ac:dyDescent="0.25">
      <c r="A6" s="56"/>
      <c r="B6" s="56"/>
      <c r="C6" s="56"/>
      <c r="D6" s="56"/>
      <c r="E6" s="56"/>
      <c r="F6" s="56"/>
      <c r="G6" s="56"/>
    </row>
    <row r="7" spans="1:9" ht="19.5" customHeight="1" x14ac:dyDescent="0.25">
      <c r="A7" s="2"/>
      <c r="B7" s="2"/>
      <c r="C7" s="2"/>
      <c r="D7" s="57" t="s">
        <v>1</v>
      </c>
      <c r="E7" s="57"/>
      <c r="F7" s="57"/>
      <c r="G7" s="57"/>
    </row>
    <row r="8" spans="1:9" ht="53.25" customHeight="1" x14ac:dyDescent="0.25">
      <c r="A8" s="3" t="s">
        <v>2</v>
      </c>
      <c r="B8" s="3" t="s">
        <v>3</v>
      </c>
      <c r="C8" s="3" t="s">
        <v>424</v>
      </c>
      <c r="D8" s="4" t="s">
        <v>4</v>
      </c>
      <c r="E8" s="3" t="s">
        <v>425</v>
      </c>
      <c r="F8" s="4" t="s">
        <v>5</v>
      </c>
      <c r="G8" s="4" t="s">
        <v>426</v>
      </c>
    </row>
    <row r="9" spans="1:9" ht="15.75" x14ac:dyDescent="0.25">
      <c r="A9" s="5" t="s">
        <v>6</v>
      </c>
      <c r="B9" s="6" t="s">
        <v>7</v>
      </c>
      <c r="C9" s="7">
        <f>C11+C12+C13+C14+C15+C16+C17+C18</f>
        <v>2158489</v>
      </c>
      <c r="D9" s="7">
        <f>SUM(D11:D17)</f>
        <v>1911522.4</v>
      </c>
      <c r="E9" s="7">
        <f>SUM(E11:E18)</f>
        <v>2021972.4</v>
      </c>
      <c r="F9" s="7">
        <f>SUM(F11:F17)</f>
        <v>2096137.6</v>
      </c>
      <c r="G9" s="7">
        <f>SUM(G11:G18)</f>
        <v>2208307.6</v>
      </c>
    </row>
    <row r="10" spans="1:9" ht="63" x14ac:dyDescent="0.25">
      <c r="A10" s="9"/>
      <c r="B10" s="10" t="s">
        <v>8</v>
      </c>
      <c r="C10" s="11">
        <f>(C11+C12+C13+C14+C17)/30.77621604*15.77621604+C15+((C16+C18)/26.7253079548*13.725307955)</f>
        <v>1110942.8831201049</v>
      </c>
      <c r="D10" s="11" t="e">
        <f>(D11+D12+D13+D14+#REF!)*15.65877086/30.65877086+D15+((D16+#REF!)*15.65877086/30.60129959)</f>
        <v>#REF!</v>
      </c>
      <c r="E10" s="11">
        <f>(E11+E12+E13+E14+E17)*15.65877086/30.65877086+E15+((E16+E18)*15.65877086/30.60129959)</f>
        <v>1036438.6713765257</v>
      </c>
      <c r="F10" s="11" t="e">
        <f>(F11+F12+F13+F14+#REF!)*15.32977809/30.32977809+F15+((F16+#REF!)*15.32977809/30.27230683)</f>
        <v>#REF!</v>
      </c>
      <c r="G10" s="11">
        <f>(G11+G12+G13+G14+G17)*15.32977809/30.32977809+G15+((G16+G18)*15.32977809/30.27230683)</f>
        <v>1120128.7446972097</v>
      </c>
      <c r="H10" s="12"/>
      <c r="I10" s="12"/>
    </row>
    <row r="11" spans="1:9" ht="78.75" x14ac:dyDescent="0.25">
      <c r="A11" s="58" t="s">
        <v>9</v>
      </c>
      <c r="B11" s="13" t="s">
        <v>10</v>
      </c>
      <c r="C11" s="8">
        <v>1747060.9</v>
      </c>
      <c r="D11" s="8">
        <v>1703629</v>
      </c>
      <c r="E11" s="8">
        <v>1703629</v>
      </c>
      <c r="F11" s="8">
        <v>1882189.6</v>
      </c>
      <c r="G11" s="8">
        <v>1882189.6</v>
      </c>
    </row>
    <row r="12" spans="1:9" ht="47.25" x14ac:dyDescent="0.25">
      <c r="A12" s="59"/>
      <c r="B12" s="13" t="s">
        <v>11</v>
      </c>
      <c r="C12" s="8">
        <v>74889.5</v>
      </c>
      <c r="D12" s="8">
        <v>76543.399999999994</v>
      </c>
      <c r="E12" s="8">
        <v>76543.399999999994</v>
      </c>
      <c r="F12" s="8">
        <v>77918</v>
      </c>
      <c r="G12" s="8">
        <v>77918</v>
      </c>
    </row>
    <row r="13" spans="1:9" ht="110.25" x14ac:dyDescent="0.25">
      <c r="A13" s="14" t="s">
        <v>12</v>
      </c>
      <c r="B13" s="15" t="s">
        <v>13</v>
      </c>
      <c r="C13" s="8">
        <v>9500</v>
      </c>
      <c r="D13" s="8">
        <v>13150</v>
      </c>
      <c r="E13" s="8">
        <v>13150</v>
      </c>
      <c r="F13" s="8">
        <v>14300</v>
      </c>
      <c r="G13" s="8">
        <v>14300</v>
      </c>
    </row>
    <row r="14" spans="1:9" ht="47.25" x14ac:dyDescent="0.25">
      <c r="A14" s="14" t="s">
        <v>14</v>
      </c>
      <c r="B14" s="13" t="s">
        <v>15</v>
      </c>
      <c r="C14" s="8">
        <v>28515</v>
      </c>
      <c r="D14" s="8">
        <v>20750</v>
      </c>
      <c r="E14" s="8">
        <v>20750</v>
      </c>
      <c r="F14" s="8">
        <v>21100</v>
      </c>
      <c r="G14" s="8">
        <v>21100</v>
      </c>
    </row>
    <row r="15" spans="1:9" ht="94.5" x14ac:dyDescent="0.25">
      <c r="A15" s="14" t="s">
        <v>16</v>
      </c>
      <c r="B15" s="15" t="s">
        <v>17</v>
      </c>
      <c r="C15" s="8">
        <v>8700</v>
      </c>
      <c r="D15" s="8">
        <v>7300</v>
      </c>
      <c r="E15" s="8">
        <v>7300</v>
      </c>
      <c r="F15" s="8">
        <v>7700</v>
      </c>
      <c r="G15" s="8">
        <v>7700</v>
      </c>
    </row>
    <row r="16" spans="1:9" ht="94.5" x14ac:dyDescent="0.25">
      <c r="A16" s="14" t="s">
        <v>18</v>
      </c>
      <c r="B16" s="15" t="s">
        <v>19</v>
      </c>
      <c r="C16" s="8">
        <v>87750</v>
      </c>
      <c r="D16" s="8">
        <v>90150</v>
      </c>
      <c r="E16" s="8">
        <v>90150</v>
      </c>
      <c r="F16" s="8">
        <v>92930</v>
      </c>
      <c r="G16" s="8">
        <v>92930</v>
      </c>
    </row>
    <row r="17" spans="1:7" ht="94.5" x14ac:dyDescent="0.25">
      <c r="A17" s="14" t="s">
        <v>20</v>
      </c>
      <c r="B17" s="15" t="s">
        <v>21</v>
      </c>
      <c r="C17" s="8">
        <v>41500</v>
      </c>
      <c r="D17" s="8"/>
      <c r="E17" s="8">
        <v>36250</v>
      </c>
      <c r="F17" s="8"/>
      <c r="G17" s="8">
        <v>37050</v>
      </c>
    </row>
    <row r="18" spans="1:7" ht="94.5" x14ac:dyDescent="0.25">
      <c r="A18" s="14" t="s">
        <v>22</v>
      </c>
      <c r="B18" s="15" t="s">
        <v>23</v>
      </c>
      <c r="C18" s="8">
        <v>160573.6</v>
      </c>
      <c r="D18" s="8"/>
      <c r="E18" s="8">
        <v>74200</v>
      </c>
      <c r="F18" s="8"/>
      <c r="G18" s="8">
        <v>75120</v>
      </c>
    </row>
    <row r="19" spans="1:7" ht="31.5" x14ac:dyDescent="0.25">
      <c r="A19" s="16" t="s">
        <v>24</v>
      </c>
      <c r="B19" s="17" t="s">
        <v>25</v>
      </c>
      <c r="C19" s="7">
        <f>C20+C21+C22+C23</f>
        <v>38370</v>
      </c>
      <c r="D19" s="7">
        <f>D20+D21+D22+D23</f>
        <v>36672.300000000003</v>
      </c>
      <c r="E19" s="7">
        <f>E20+E21+E22+E23</f>
        <v>36672.300000000003</v>
      </c>
      <c r="F19" s="7">
        <f>F20+F21+F22+F23</f>
        <v>37343.9</v>
      </c>
      <c r="G19" s="7">
        <f>G20+G21+G22+G23</f>
        <v>37343.9</v>
      </c>
    </row>
    <row r="20" spans="1:7" ht="120" customHeight="1" x14ac:dyDescent="0.25">
      <c r="A20" s="14" t="s">
        <v>26</v>
      </c>
      <c r="B20" s="18" t="s">
        <v>27</v>
      </c>
      <c r="C20" s="8">
        <v>19845.2</v>
      </c>
      <c r="D20" s="8">
        <v>19079.099999999999</v>
      </c>
      <c r="E20" s="8">
        <v>19079.099999999999</v>
      </c>
      <c r="F20" s="8">
        <v>19452.400000000001</v>
      </c>
      <c r="G20" s="8">
        <v>19452.400000000001</v>
      </c>
    </row>
    <row r="21" spans="1:7" ht="144" customHeight="1" x14ac:dyDescent="0.25">
      <c r="A21" s="14" t="s">
        <v>28</v>
      </c>
      <c r="B21" s="18" t="s">
        <v>29</v>
      </c>
      <c r="C21" s="8">
        <v>114.6</v>
      </c>
      <c r="D21" s="8">
        <v>100.2</v>
      </c>
      <c r="E21" s="8">
        <v>100.2</v>
      </c>
      <c r="F21" s="8">
        <v>103.3</v>
      </c>
      <c r="G21" s="8">
        <v>103.3</v>
      </c>
    </row>
    <row r="22" spans="1:7" ht="116.25" customHeight="1" x14ac:dyDescent="0.25">
      <c r="A22" s="14" t="s">
        <v>30</v>
      </c>
      <c r="B22" s="18" t="s">
        <v>31</v>
      </c>
      <c r="C22" s="8">
        <v>20570</v>
      </c>
      <c r="D22" s="8">
        <v>19864.7</v>
      </c>
      <c r="E22" s="8">
        <v>19864.7</v>
      </c>
      <c r="F22" s="8">
        <v>20259.7</v>
      </c>
      <c r="G22" s="8">
        <v>20259.7</v>
      </c>
    </row>
    <row r="23" spans="1:7" ht="118.5" customHeight="1" x14ac:dyDescent="0.25">
      <c r="A23" s="14" t="s">
        <v>32</v>
      </c>
      <c r="B23" s="18" t="s">
        <v>33</v>
      </c>
      <c r="C23" s="8">
        <v>-2159.8000000000002</v>
      </c>
      <c r="D23" s="8">
        <v>-2371.6999999999998</v>
      </c>
      <c r="E23" s="8">
        <v>-2371.6999999999998</v>
      </c>
      <c r="F23" s="8">
        <v>-2471.5</v>
      </c>
      <c r="G23" s="8">
        <v>-2471.5</v>
      </c>
    </row>
    <row r="24" spans="1:7" ht="15.75" x14ac:dyDescent="0.25">
      <c r="A24" s="5" t="s">
        <v>34</v>
      </c>
      <c r="B24" s="19" t="s">
        <v>35</v>
      </c>
      <c r="C24" s="7">
        <f>C25+C28+C29+C30+C31</f>
        <v>578348.9</v>
      </c>
      <c r="D24" s="7" t="e">
        <f>D25+D28+#REF!+#REF!</f>
        <v>#REF!</v>
      </c>
      <c r="E24" s="7">
        <f>E25+E28+E29+E30+E31</f>
        <v>524968</v>
      </c>
      <c r="F24" s="7" t="e">
        <f>F25+F28+#REF!+#REF!</f>
        <v>#REF!</v>
      </c>
      <c r="G24" s="7">
        <f>G25+G28+G29+G30+G31</f>
        <v>550387</v>
      </c>
    </row>
    <row r="25" spans="1:7" ht="31.5" x14ac:dyDescent="0.25">
      <c r="A25" s="5" t="s">
        <v>36</v>
      </c>
      <c r="B25" s="6" t="s">
        <v>37</v>
      </c>
      <c r="C25" s="7">
        <f>SUM(C26:C27)</f>
        <v>557143</v>
      </c>
      <c r="D25" s="7">
        <f>SUM(D26:D27)</f>
        <v>504387</v>
      </c>
      <c r="E25" s="7">
        <f>SUM(E26:E27)</f>
        <v>504387</v>
      </c>
      <c r="F25" s="7">
        <f>SUM(F26:F27)</f>
        <v>529606</v>
      </c>
      <c r="G25" s="7">
        <f>SUM(G26:G27)</f>
        <v>529606</v>
      </c>
    </row>
    <row r="26" spans="1:7" ht="31.5" x14ac:dyDescent="0.25">
      <c r="A26" s="3" t="s">
        <v>38</v>
      </c>
      <c r="B26" s="13" t="s">
        <v>39</v>
      </c>
      <c r="C26" s="8">
        <v>405950</v>
      </c>
      <c r="D26" s="8">
        <v>370585</v>
      </c>
      <c r="E26" s="8">
        <v>370585</v>
      </c>
      <c r="F26" s="8">
        <v>390585</v>
      </c>
      <c r="G26" s="8">
        <v>390585</v>
      </c>
    </row>
    <row r="27" spans="1:7" ht="63" x14ac:dyDescent="0.25">
      <c r="A27" s="3" t="s">
        <v>40</v>
      </c>
      <c r="B27" s="13" t="s">
        <v>41</v>
      </c>
      <c r="C27" s="8">
        <v>151193</v>
      </c>
      <c r="D27" s="8">
        <v>133802</v>
      </c>
      <c r="E27" s="8">
        <v>133802</v>
      </c>
      <c r="F27" s="8">
        <v>139021</v>
      </c>
      <c r="G27" s="8">
        <v>139021</v>
      </c>
    </row>
    <row r="28" spans="1:7" ht="63" x14ac:dyDescent="0.25">
      <c r="A28" s="3" t="s">
        <v>42</v>
      </c>
      <c r="B28" s="13" t="s">
        <v>43</v>
      </c>
      <c r="C28" s="8">
        <v>198</v>
      </c>
      <c r="D28" s="8">
        <v>0</v>
      </c>
      <c r="E28" s="8">
        <v>0</v>
      </c>
      <c r="F28" s="8">
        <v>0</v>
      </c>
      <c r="G28" s="8">
        <v>0</v>
      </c>
    </row>
    <row r="29" spans="1:7" ht="63" x14ac:dyDescent="0.25">
      <c r="A29" s="3" t="s">
        <v>44</v>
      </c>
      <c r="B29" s="13" t="s">
        <v>45</v>
      </c>
      <c r="C29" s="8">
        <v>30</v>
      </c>
      <c r="D29" s="8"/>
      <c r="E29" s="8">
        <v>0</v>
      </c>
      <c r="F29" s="8"/>
      <c r="G29" s="8">
        <v>0</v>
      </c>
    </row>
    <row r="30" spans="1:7" ht="47.25" x14ac:dyDescent="0.25">
      <c r="A30" s="3" t="s">
        <v>46</v>
      </c>
      <c r="B30" s="13" t="s">
        <v>47</v>
      </c>
      <c r="C30" s="8">
        <v>365.9</v>
      </c>
      <c r="D30" s="8"/>
      <c r="E30" s="8">
        <v>181</v>
      </c>
      <c r="F30" s="8"/>
      <c r="G30" s="8">
        <v>181</v>
      </c>
    </row>
    <row r="31" spans="1:7" ht="63" x14ac:dyDescent="0.25">
      <c r="A31" s="3" t="s">
        <v>48</v>
      </c>
      <c r="B31" s="13" t="s">
        <v>49</v>
      </c>
      <c r="C31" s="8">
        <v>20612</v>
      </c>
      <c r="D31" s="8"/>
      <c r="E31" s="8">
        <v>20400</v>
      </c>
      <c r="F31" s="8"/>
      <c r="G31" s="8">
        <v>20600</v>
      </c>
    </row>
    <row r="32" spans="1:7" ht="15.75" x14ac:dyDescent="0.25">
      <c r="A32" s="5" t="s">
        <v>50</v>
      </c>
      <c r="B32" s="19" t="s">
        <v>51</v>
      </c>
      <c r="C32" s="7">
        <f>C33+C34</f>
        <v>204342</v>
      </c>
      <c r="D32" s="7" t="e">
        <f>#REF!+D34</f>
        <v>#REF!</v>
      </c>
      <c r="E32" s="7">
        <f>E33+E34</f>
        <v>177595</v>
      </c>
      <c r="F32" s="7" t="e">
        <f>#REF!+F34</f>
        <v>#REF!</v>
      </c>
      <c r="G32" s="7">
        <f>G33+G34</f>
        <v>177750</v>
      </c>
    </row>
    <row r="33" spans="1:7" ht="78.75" x14ac:dyDescent="0.25">
      <c r="A33" s="3" t="s">
        <v>52</v>
      </c>
      <c r="B33" s="13" t="s">
        <v>53</v>
      </c>
      <c r="C33" s="8">
        <v>97000</v>
      </c>
      <c r="D33" s="8"/>
      <c r="E33" s="8">
        <v>83895</v>
      </c>
      <c r="F33" s="8"/>
      <c r="G33" s="8">
        <v>84000</v>
      </c>
    </row>
    <row r="34" spans="1:7" ht="15.75" x14ac:dyDescent="0.25">
      <c r="A34" s="3" t="s">
        <v>54</v>
      </c>
      <c r="B34" s="6" t="s">
        <v>55</v>
      </c>
      <c r="C34" s="7">
        <f>SUM(C35:C36)</f>
        <v>107342</v>
      </c>
      <c r="D34" s="7" t="e">
        <f>#REF!+#REF!</f>
        <v>#REF!</v>
      </c>
      <c r="E34" s="7">
        <f>SUM(E35:E36)</f>
        <v>93700</v>
      </c>
      <c r="F34" s="7" t="e">
        <f>#REF!+#REF!</f>
        <v>#REF!</v>
      </c>
      <c r="G34" s="7">
        <f>SUM(G35:G36)</f>
        <v>93750</v>
      </c>
    </row>
    <row r="35" spans="1:7" ht="63" x14ac:dyDescent="0.25">
      <c r="A35" s="3" t="s">
        <v>56</v>
      </c>
      <c r="B35" s="13" t="s">
        <v>57</v>
      </c>
      <c r="C35" s="8">
        <v>82647</v>
      </c>
      <c r="D35" s="8"/>
      <c r="E35" s="8">
        <v>72200</v>
      </c>
      <c r="F35" s="8"/>
      <c r="G35" s="8">
        <v>72250</v>
      </c>
    </row>
    <row r="36" spans="1:7" ht="63" x14ac:dyDescent="0.25">
      <c r="A36" s="3" t="s">
        <v>58</v>
      </c>
      <c r="B36" s="13" t="s">
        <v>59</v>
      </c>
      <c r="C36" s="8">
        <v>24695</v>
      </c>
      <c r="D36" s="8"/>
      <c r="E36" s="8">
        <v>21500</v>
      </c>
      <c r="F36" s="8"/>
      <c r="G36" s="8">
        <v>21500</v>
      </c>
    </row>
    <row r="37" spans="1:7" ht="15.75" x14ac:dyDescent="0.25">
      <c r="A37" s="5" t="s">
        <v>60</v>
      </c>
      <c r="B37" s="6" t="s">
        <v>61</v>
      </c>
      <c r="C37" s="7">
        <f>SUM(C38:C39)</f>
        <v>41707</v>
      </c>
      <c r="D37" s="7">
        <f>SUM(D38:D39)</f>
        <v>24656</v>
      </c>
      <c r="E37" s="7">
        <f>SUM(E38:E39)</f>
        <v>24931</v>
      </c>
      <c r="F37" s="7">
        <f>SUM(F38:F39)</f>
        <v>24912</v>
      </c>
      <c r="G37" s="7">
        <f>SUM(G38:G39)</f>
        <v>26017</v>
      </c>
    </row>
    <row r="38" spans="1:7" ht="47.25" x14ac:dyDescent="0.25">
      <c r="A38" s="3" t="s">
        <v>62</v>
      </c>
      <c r="B38" s="13" t="s">
        <v>63</v>
      </c>
      <c r="C38" s="8">
        <v>41095</v>
      </c>
      <c r="D38" s="8">
        <v>24656</v>
      </c>
      <c r="E38" s="8">
        <v>24656</v>
      </c>
      <c r="F38" s="8">
        <v>24912</v>
      </c>
      <c r="G38" s="8">
        <v>24912</v>
      </c>
    </row>
    <row r="39" spans="1:7" ht="63" x14ac:dyDescent="0.25">
      <c r="A39" s="3" t="s">
        <v>64</v>
      </c>
      <c r="B39" s="13" t="s">
        <v>65</v>
      </c>
      <c r="C39" s="8">
        <v>612</v>
      </c>
      <c r="D39" s="8"/>
      <c r="E39" s="8">
        <v>275</v>
      </c>
      <c r="F39" s="8"/>
      <c r="G39" s="8">
        <v>1105</v>
      </c>
    </row>
    <row r="40" spans="1:7" ht="15.75" x14ac:dyDescent="0.25">
      <c r="A40" s="20" t="s">
        <v>66</v>
      </c>
      <c r="B40" s="21"/>
      <c r="C40" s="7">
        <f>C9+C19+C24+C32+C37</f>
        <v>3021256.9</v>
      </c>
      <c r="D40" s="7" t="e">
        <f>D9+D19+D24+D32+D37</f>
        <v>#REF!</v>
      </c>
      <c r="E40" s="7">
        <f>E9+E19+E24+E32+E37</f>
        <v>2786138.7</v>
      </c>
      <c r="F40" s="7" t="e">
        <f>F9+F19+F24+F32+F37</f>
        <v>#REF!</v>
      </c>
      <c r="G40" s="7">
        <f>G9+G19+G24+G32+G37</f>
        <v>2999805.5</v>
      </c>
    </row>
    <row r="41" spans="1:7" ht="31.5" x14ac:dyDescent="0.25">
      <c r="A41" s="5" t="s">
        <v>67</v>
      </c>
      <c r="B41" s="19" t="s">
        <v>68</v>
      </c>
      <c r="C41" s="7">
        <f>SUM(C42:C51)</f>
        <v>115206.80000000002</v>
      </c>
      <c r="D41" s="7">
        <f>SUM(D42:D51)</f>
        <v>74665.7</v>
      </c>
      <c r="E41" s="7">
        <f>SUM(E42:E51)</f>
        <v>74665.7</v>
      </c>
      <c r="F41" s="7">
        <f>SUM(F42:F51)</f>
        <v>74252.7</v>
      </c>
      <c r="G41" s="7">
        <f>SUM(G42:G51)</f>
        <v>74252.7</v>
      </c>
    </row>
    <row r="42" spans="1:7" ht="78.75" x14ac:dyDescent="0.25">
      <c r="A42" s="22" t="s">
        <v>69</v>
      </c>
      <c r="B42" s="23" t="s">
        <v>70</v>
      </c>
      <c r="C42" s="8">
        <v>89631.1</v>
      </c>
      <c r="D42" s="8">
        <v>50526.5</v>
      </c>
      <c r="E42" s="8">
        <v>50526.5</v>
      </c>
      <c r="F42" s="8">
        <v>50526.5</v>
      </c>
      <c r="G42" s="8">
        <v>50526.5</v>
      </c>
    </row>
    <row r="43" spans="1:7" ht="78.75" x14ac:dyDescent="0.25">
      <c r="A43" s="22" t="s">
        <v>71</v>
      </c>
      <c r="B43" s="23" t="s">
        <v>72</v>
      </c>
      <c r="C43" s="8">
        <v>5323.7</v>
      </c>
      <c r="D43" s="8">
        <v>5947.7</v>
      </c>
      <c r="E43" s="8">
        <v>5947.7</v>
      </c>
      <c r="F43" s="8">
        <v>5947.7</v>
      </c>
      <c r="G43" s="8">
        <v>5947.7</v>
      </c>
    </row>
    <row r="44" spans="1:7" ht="78.75" x14ac:dyDescent="0.25">
      <c r="A44" s="22" t="s">
        <v>73</v>
      </c>
      <c r="B44" s="23" t="s">
        <v>74</v>
      </c>
      <c r="C44" s="8">
        <v>319.10000000000002</v>
      </c>
      <c r="D44" s="8">
        <v>300.5</v>
      </c>
      <c r="E44" s="8">
        <v>300.5</v>
      </c>
      <c r="F44" s="8">
        <v>300.5</v>
      </c>
      <c r="G44" s="8">
        <v>300.5</v>
      </c>
    </row>
    <row r="45" spans="1:7" ht="78.75" x14ac:dyDescent="0.25">
      <c r="A45" s="22" t="s">
        <v>75</v>
      </c>
      <c r="B45" s="23" t="s">
        <v>74</v>
      </c>
      <c r="C45" s="8">
        <v>2.8</v>
      </c>
      <c r="D45" s="8">
        <v>11.2</v>
      </c>
      <c r="E45" s="8">
        <v>11.2</v>
      </c>
      <c r="F45" s="8">
        <v>11.2</v>
      </c>
      <c r="G45" s="8">
        <v>11.2</v>
      </c>
    </row>
    <row r="46" spans="1:7" ht="78.75" x14ac:dyDescent="0.25">
      <c r="A46" s="22" t="s">
        <v>76</v>
      </c>
      <c r="B46" s="23" t="s">
        <v>74</v>
      </c>
      <c r="C46" s="8">
        <v>963.2</v>
      </c>
      <c r="D46" s="8">
        <v>297.89999999999998</v>
      </c>
      <c r="E46" s="8">
        <v>297.89999999999998</v>
      </c>
      <c r="F46" s="8">
        <v>297.89999999999998</v>
      </c>
      <c r="G46" s="8">
        <v>297.89999999999998</v>
      </c>
    </row>
    <row r="47" spans="1:7" ht="78.75" x14ac:dyDescent="0.25">
      <c r="A47" s="22" t="s">
        <v>77</v>
      </c>
      <c r="B47" s="23" t="s">
        <v>74</v>
      </c>
      <c r="C47" s="8">
        <v>176.2</v>
      </c>
      <c r="D47" s="8">
        <v>176.2</v>
      </c>
      <c r="E47" s="8">
        <v>176.2</v>
      </c>
      <c r="F47" s="8">
        <v>176.2</v>
      </c>
      <c r="G47" s="8">
        <v>176.2</v>
      </c>
    </row>
    <row r="48" spans="1:7" ht="31.5" x14ac:dyDescent="0.25">
      <c r="A48" s="22" t="s">
        <v>78</v>
      </c>
      <c r="B48" s="24" t="s">
        <v>79</v>
      </c>
      <c r="C48" s="8">
        <v>7650</v>
      </c>
      <c r="D48" s="8">
        <v>7510</v>
      </c>
      <c r="E48" s="8">
        <v>7510</v>
      </c>
      <c r="F48" s="8">
        <v>7510</v>
      </c>
      <c r="G48" s="8">
        <v>7510</v>
      </c>
    </row>
    <row r="49" spans="1:7" ht="110.25" x14ac:dyDescent="0.25">
      <c r="A49" s="22" t="s">
        <v>80</v>
      </c>
      <c r="B49" s="23" t="s">
        <v>81</v>
      </c>
      <c r="C49" s="8">
        <v>9.5</v>
      </c>
      <c r="D49" s="8">
        <v>7.8</v>
      </c>
      <c r="E49" s="8">
        <v>7.8</v>
      </c>
      <c r="F49" s="8">
        <v>7.8</v>
      </c>
      <c r="G49" s="8">
        <v>7.8</v>
      </c>
    </row>
    <row r="50" spans="1:7" ht="47.25" x14ac:dyDescent="0.25">
      <c r="A50" s="22" t="s">
        <v>82</v>
      </c>
      <c r="B50" s="23" t="s">
        <v>83</v>
      </c>
      <c r="C50" s="8">
        <v>476.1</v>
      </c>
      <c r="D50" s="8">
        <v>414</v>
      </c>
      <c r="E50" s="8">
        <v>414</v>
      </c>
      <c r="F50" s="8">
        <v>130</v>
      </c>
      <c r="G50" s="8">
        <v>130</v>
      </c>
    </row>
    <row r="51" spans="1:7" ht="78.75" x14ac:dyDescent="0.25">
      <c r="A51" s="22" t="s">
        <v>84</v>
      </c>
      <c r="B51" s="13" t="s">
        <v>85</v>
      </c>
      <c r="C51" s="8">
        <v>10655.1</v>
      </c>
      <c r="D51" s="8">
        <v>9473.9</v>
      </c>
      <c r="E51" s="8">
        <v>9473.9</v>
      </c>
      <c r="F51" s="8">
        <v>9344.9</v>
      </c>
      <c r="G51" s="8">
        <v>9344.9</v>
      </c>
    </row>
    <row r="52" spans="1:7" ht="15.75" x14ac:dyDescent="0.25">
      <c r="A52" s="5" t="s">
        <v>86</v>
      </c>
      <c r="B52" s="6" t="s">
        <v>87</v>
      </c>
      <c r="C52" s="7">
        <f>SUM(C53:C56)</f>
        <v>5197.3</v>
      </c>
      <c r="D52" s="7">
        <f>SUM(D53:D55)</f>
        <v>2183.3999999999996</v>
      </c>
      <c r="E52" s="7">
        <f>SUM(E53:E55)</f>
        <v>2183.3999999999996</v>
      </c>
      <c r="F52" s="7">
        <f>SUM(F53:F55)</f>
        <v>2311.6999999999998</v>
      </c>
      <c r="G52" s="7">
        <f>SUM(G53:G55)</f>
        <v>2311.6999999999998</v>
      </c>
    </row>
    <row r="53" spans="1:7" ht="63" x14ac:dyDescent="0.25">
      <c r="A53" s="3" t="s">
        <v>88</v>
      </c>
      <c r="B53" s="13" t="s">
        <v>89</v>
      </c>
      <c r="C53" s="8">
        <v>1043.2</v>
      </c>
      <c r="D53" s="8">
        <v>1207</v>
      </c>
      <c r="E53" s="8">
        <v>1207</v>
      </c>
      <c r="F53" s="8">
        <v>1278</v>
      </c>
      <c r="G53" s="8">
        <v>1278</v>
      </c>
    </row>
    <row r="54" spans="1:7" ht="63" x14ac:dyDescent="0.25">
      <c r="A54" s="3" t="s">
        <v>90</v>
      </c>
      <c r="B54" s="13" t="s">
        <v>91</v>
      </c>
      <c r="C54" s="8">
        <v>3397.4</v>
      </c>
      <c r="D54" s="8">
        <v>436.1</v>
      </c>
      <c r="E54" s="8">
        <v>436.1</v>
      </c>
      <c r="F54" s="8">
        <v>461.7</v>
      </c>
      <c r="G54" s="8">
        <v>461.7</v>
      </c>
    </row>
    <row r="55" spans="1:7" ht="63" x14ac:dyDescent="0.25">
      <c r="A55" s="3" t="s">
        <v>92</v>
      </c>
      <c r="B55" s="13" t="s">
        <v>93</v>
      </c>
      <c r="C55" s="8">
        <v>751.9</v>
      </c>
      <c r="D55" s="8">
        <v>540.29999999999995</v>
      </c>
      <c r="E55" s="8">
        <v>540.29999999999995</v>
      </c>
      <c r="F55" s="8">
        <v>572</v>
      </c>
      <c r="G55" s="8">
        <v>572</v>
      </c>
    </row>
    <row r="56" spans="1:7" ht="15.75" x14ac:dyDescent="0.25">
      <c r="A56" s="3" t="s">
        <v>94</v>
      </c>
      <c r="B56" s="13" t="s">
        <v>95</v>
      </c>
      <c r="C56" s="8">
        <v>4.8</v>
      </c>
      <c r="D56" s="8"/>
      <c r="E56" s="8">
        <v>0</v>
      </c>
      <c r="F56" s="8"/>
      <c r="G56" s="8">
        <v>0</v>
      </c>
    </row>
    <row r="57" spans="1:7" ht="31.5" x14ac:dyDescent="0.25">
      <c r="A57" s="5" t="s">
        <v>96</v>
      </c>
      <c r="B57" s="6" t="s">
        <v>97</v>
      </c>
      <c r="C57" s="7">
        <f>C58+C61</f>
        <v>19183.3</v>
      </c>
      <c r="D57" s="7">
        <f>D58+D61</f>
        <v>8839.2000000000007</v>
      </c>
      <c r="E57" s="7">
        <f>E58+E61</f>
        <v>8839.2000000000007</v>
      </c>
      <c r="F57" s="7">
        <f>F58+F61</f>
        <v>8843.2000000000007</v>
      </c>
      <c r="G57" s="7">
        <f>G58+G61</f>
        <v>8843.2000000000007</v>
      </c>
    </row>
    <row r="58" spans="1:7" ht="31.5" x14ac:dyDescent="0.25">
      <c r="A58" s="3" t="s">
        <v>98</v>
      </c>
      <c r="B58" s="13" t="s">
        <v>99</v>
      </c>
      <c r="C58" s="7">
        <f>SUM(C59:C60)</f>
        <v>8826</v>
      </c>
      <c r="D58" s="7">
        <f>SUM(D59:D60)</f>
        <v>6028.9</v>
      </c>
      <c r="E58" s="7">
        <f>SUM(E59:E60)</f>
        <v>6028.9</v>
      </c>
      <c r="F58" s="7">
        <f>SUM(F59:F60)</f>
        <v>6028.9</v>
      </c>
      <c r="G58" s="7">
        <f>SUM(G59:G60)</f>
        <v>6028.9</v>
      </c>
    </row>
    <row r="59" spans="1:7" ht="63" x14ac:dyDescent="0.25">
      <c r="A59" s="3" t="s">
        <v>100</v>
      </c>
      <c r="B59" s="13" t="s">
        <v>101</v>
      </c>
      <c r="C59" s="8">
        <v>7162.3</v>
      </c>
      <c r="D59" s="8">
        <v>4861.5</v>
      </c>
      <c r="E59" s="8">
        <v>4861.5</v>
      </c>
      <c r="F59" s="8">
        <v>4861.5</v>
      </c>
      <c r="G59" s="8">
        <v>4861.5</v>
      </c>
    </row>
    <row r="60" spans="1:7" ht="31.5" x14ac:dyDescent="0.25">
      <c r="A60" s="3" t="s">
        <v>102</v>
      </c>
      <c r="B60" s="13" t="s">
        <v>99</v>
      </c>
      <c r="C60" s="8">
        <v>1663.7</v>
      </c>
      <c r="D60" s="8">
        <v>1167.4000000000001</v>
      </c>
      <c r="E60" s="8">
        <v>1167.4000000000001</v>
      </c>
      <c r="F60" s="8">
        <v>1167.4000000000001</v>
      </c>
      <c r="G60" s="8">
        <v>1167.4000000000001</v>
      </c>
    </row>
    <row r="61" spans="1:7" ht="15.75" x14ac:dyDescent="0.25">
      <c r="A61" s="5" t="s">
        <v>103</v>
      </c>
      <c r="B61" s="6" t="s">
        <v>104</v>
      </c>
      <c r="C61" s="7">
        <f>C62+C67</f>
        <v>10357.299999999999</v>
      </c>
      <c r="D61" s="7">
        <f>D62+D67</f>
        <v>2810.3</v>
      </c>
      <c r="E61" s="7">
        <f>E62+E67</f>
        <v>2810.3</v>
      </c>
      <c r="F61" s="7">
        <f>F62+F67</f>
        <v>2814.3</v>
      </c>
      <c r="G61" s="7">
        <f>G62+G67</f>
        <v>2814.3</v>
      </c>
    </row>
    <row r="62" spans="1:7" ht="47.25" x14ac:dyDescent="0.25">
      <c r="A62" s="3" t="s">
        <v>105</v>
      </c>
      <c r="B62" s="13" t="s">
        <v>106</v>
      </c>
      <c r="C62" s="8">
        <f>SUM(C63:C66)</f>
        <v>2621.8999999999996</v>
      </c>
      <c r="D62" s="8">
        <f>SUM(D63:D66)</f>
        <v>1258.4000000000001</v>
      </c>
      <c r="E62" s="8">
        <f>SUM(E63:E66)</f>
        <v>1258.4000000000001</v>
      </c>
      <c r="F62" s="8">
        <f>SUM(F63:F66)</f>
        <v>1292.3</v>
      </c>
      <c r="G62" s="8">
        <f>SUM(G63:G66)</f>
        <v>1292.3</v>
      </c>
    </row>
    <row r="63" spans="1:7" ht="47.25" x14ac:dyDescent="0.25">
      <c r="A63" s="3" t="s">
        <v>107</v>
      </c>
      <c r="B63" s="13" t="s">
        <v>106</v>
      </c>
      <c r="C63" s="8">
        <v>493.8</v>
      </c>
      <c r="D63" s="8">
        <v>396.7</v>
      </c>
      <c r="E63" s="8">
        <v>396.7</v>
      </c>
      <c r="F63" s="8">
        <v>396.9</v>
      </c>
      <c r="G63" s="8">
        <v>396.9</v>
      </c>
    </row>
    <row r="64" spans="1:7" ht="47.25" x14ac:dyDescent="0.25">
      <c r="A64" s="3" t="s">
        <v>108</v>
      </c>
      <c r="B64" s="13" t="s">
        <v>106</v>
      </c>
      <c r="C64" s="8">
        <v>3.3</v>
      </c>
      <c r="D64" s="8">
        <v>38</v>
      </c>
      <c r="E64" s="8">
        <v>38</v>
      </c>
      <c r="F64" s="8">
        <v>38</v>
      </c>
      <c r="G64" s="8">
        <v>38</v>
      </c>
    </row>
    <row r="65" spans="1:7" ht="47.25" x14ac:dyDescent="0.25">
      <c r="A65" s="3" t="s">
        <v>109</v>
      </c>
      <c r="B65" s="13" t="s">
        <v>106</v>
      </c>
      <c r="C65" s="8">
        <v>1974.1</v>
      </c>
      <c r="D65" s="8">
        <v>673</v>
      </c>
      <c r="E65" s="8">
        <v>673</v>
      </c>
      <c r="F65" s="8">
        <v>706.7</v>
      </c>
      <c r="G65" s="8">
        <v>706.7</v>
      </c>
    </row>
    <row r="66" spans="1:7" ht="47.25" x14ac:dyDescent="0.25">
      <c r="A66" s="3" t="s">
        <v>110</v>
      </c>
      <c r="B66" s="13" t="s">
        <v>106</v>
      </c>
      <c r="C66" s="8">
        <v>150.69999999999999</v>
      </c>
      <c r="D66" s="8">
        <v>150.69999999999999</v>
      </c>
      <c r="E66" s="8">
        <v>150.69999999999999</v>
      </c>
      <c r="F66" s="8">
        <v>150.69999999999999</v>
      </c>
      <c r="G66" s="8">
        <v>150.69999999999999</v>
      </c>
    </row>
    <row r="67" spans="1:7" ht="31.5" x14ac:dyDescent="0.25">
      <c r="A67" s="3" t="s">
        <v>111</v>
      </c>
      <c r="B67" s="13" t="s">
        <v>112</v>
      </c>
      <c r="C67" s="8">
        <f>SUM(C68:C73)</f>
        <v>7735.4</v>
      </c>
      <c r="D67" s="8">
        <f>SUM(D68:D70)</f>
        <v>1551.9</v>
      </c>
      <c r="E67" s="8">
        <f>SUM(E68:E70)</f>
        <v>1551.9</v>
      </c>
      <c r="F67" s="8">
        <f>SUM(F68:F70)</f>
        <v>1522</v>
      </c>
      <c r="G67" s="8">
        <f>SUM(G68:G70)</f>
        <v>1522</v>
      </c>
    </row>
    <row r="68" spans="1:7" ht="31.5" x14ac:dyDescent="0.25">
      <c r="A68" s="3" t="s">
        <v>113</v>
      </c>
      <c r="B68" s="13" t="s">
        <v>112</v>
      </c>
      <c r="C68" s="8">
        <v>6728.4</v>
      </c>
      <c r="D68" s="8">
        <v>911.4</v>
      </c>
      <c r="E68" s="8">
        <v>911.4</v>
      </c>
      <c r="F68" s="8">
        <v>881.5</v>
      </c>
      <c r="G68" s="8">
        <v>881.5</v>
      </c>
    </row>
    <row r="69" spans="1:7" ht="31.5" x14ac:dyDescent="0.25">
      <c r="A69" s="3" t="s">
        <v>114</v>
      </c>
      <c r="B69" s="13" t="s">
        <v>112</v>
      </c>
      <c r="C69" s="8">
        <v>0</v>
      </c>
      <c r="D69" s="8"/>
      <c r="E69" s="8">
        <v>0</v>
      </c>
      <c r="F69" s="8"/>
      <c r="G69" s="8">
        <v>0</v>
      </c>
    </row>
    <row r="70" spans="1:7" ht="31.5" x14ac:dyDescent="0.25">
      <c r="A70" s="3" t="s">
        <v>115</v>
      </c>
      <c r="B70" s="13" t="s">
        <v>112</v>
      </c>
      <c r="C70" s="8">
        <v>373</v>
      </c>
      <c r="D70" s="8">
        <v>640.5</v>
      </c>
      <c r="E70" s="8">
        <v>640.5</v>
      </c>
      <c r="F70" s="8">
        <v>640.5</v>
      </c>
      <c r="G70" s="8">
        <v>640.5</v>
      </c>
    </row>
    <row r="71" spans="1:7" ht="31.5" x14ac:dyDescent="0.25">
      <c r="A71" s="3" t="s">
        <v>116</v>
      </c>
      <c r="B71" s="13" t="s">
        <v>112</v>
      </c>
      <c r="C71" s="8">
        <v>610.5</v>
      </c>
      <c r="D71" s="8"/>
      <c r="E71" s="8"/>
      <c r="F71" s="8"/>
      <c r="G71" s="8"/>
    </row>
    <row r="72" spans="1:7" ht="31.5" x14ac:dyDescent="0.25">
      <c r="A72" s="3" t="s">
        <v>117</v>
      </c>
      <c r="B72" s="13" t="s">
        <v>112</v>
      </c>
      <c r="C72" s="8">
        <v>21.6</v>
      </c>
      <c r="D72" s="8"/>
      <c r="E72" s="8">
        <v>0</v>
      </c>
      <c r="F72" s="8"/>
      <c r="G72" s="8">
        <v>0</v>
      </c>
    </row>
    <row r="73" spans="1:7" ht="31.5" x14ac:dyDescent="0.25">
      <c r="A73" s="3" t="s">
        <v>118</v>
      </c>
      <c r="B73" s="13" t="s">
        <v>112</v>
      </c>
      <c r="C73" s="8">
        <v>1.9</v>
      </c>
      <c r="D73" s="8"/>
      <c r="E73" s="8"/>
      <c r="F73" s="8"/>
      <c r="G73" s="8"/>
    </row>
    <row r="74" spans="1:7" ht="31.5" x14ac:dyDescent="0.25">
      <c r="A74" s="5" t="s">
        <v>119</v>
      </c>
      <c r="B74" s="6" t="s">
        <v>120</v>
      </c>
      <c r="C74" s="7">
        <f>SUM(C75:C85)</f>
        <v>89130.3</v>
      </c>
      <c r="D74" s="7">
        <f>SUM(D75:D85)</f>
        <v>22523.9</v>
      </c>
      <c r="E74" s="7">
        <f>SUM(E75:E85)</f>
        <v>22523.9</v>
      </c>
      <c r="F74" s="7">
        <f>SUM(F75:F85)</f>
        <v>22238.400000000001</v>
      </c>
      <c r="G74" s="7">
        <f>SUM(G75:G85)</f>
        <v>22238.400000000001</v>
      </c>
    </row>
    <row r="75" spans="1:7" ht="78.75" x14ac:dyDescent="0.25">
      <c r="A75" s="14" t="s">
        <v>121</v>
      </c>
      <c r="B75" s="13" t="s">
        <v>122</v>
      </c>
      <c r="C75" s="8">
        <v>0</v>
      </c>
      <c r="D75" s="8">
        <v>10.7</v>
      </c>
      <c r="E75" s="8">
        <v>10.7</v>
      </c>
      <c r="F75" s="8">
        <v>10.7</v>
      </c>
      <c r="G75" s="8">
        <v>10.7</v>
      </c>
    </row>
    <row r="76" spans="1:7" ht="78.75" x14ac:dyDescent="0.25">
      <c r="A76" s="14" t="s">
        <v>123</v>
      </c>
      <c r="B76" s="13" t="s">
        <v>122</v>
      </c>
      <c r="C76" s="8">
        <v>9</v>
      </c>
      <c r="D76" s="8">
        <v>6.5</v>
      </c>
      <c r="E76" s="8">
        <v>6.5</v>
      </c>
      <c r="F76" s="8">
        <v>6.5</v>
      </c>
      <c r="G76" s="8">
        <v>6.5</v>
      </c>
    </row>
    <row r="77" spans="1:7" ht="94.5" x14ac:dyDescent="0.25">
      <c r="A77" s="3" t="s">
        <v>124</v>
      </c>
      <c r="B77" s="13" t="s">
        <v>125</v>
      </c>
      <c r="C77" s="8">
        <v>9475.6</v>
      </c>
      <c r="D77" s="8">
        <v>3888.7</v>
      </c>
      <c r="E77" s="8">
        <v>3888.7</v>
      </c>
      <c r="F77" s="8">
        <v>3603.2</v>
      </c>
      <c r="G77" s="8">
        <v>3603.2</v>
      </c>
    </row>
    <row r="78" spans="1:7" ht="94.5" x14ac:dyDescent="0.25">
      <c r="A78" s="14" t="s">
        <v>126</v>
      </c>
      <c r="B78" s="13" t="s">
        <v>127</v>
      </c>
      <c r="C78" s="8">
        <v>269.89999999999998</v>
      </c>
      <c r="D78" s="8"/>
      <c r="E78" s="8"/>
      <c r="F78" s="8"/>
      <c r="G78" s="8"/>
    </row>
    <row r="79" spans="1:7" ht="94.5" x14ac:dyDescent="0.25">
      <c r="A79" s="14" t="s">
        <v>128</v>
      </c>
      <c r="B79" s="13" t="s">
        <v>127</v>
      </c>
      <c r="C79" s="8">
        <v>266.5</v>
      </c>
      <c r="D79" s="8"/>
      <c r="E79" s="8">
        <v>0</v>
      </c>
      <c r="F79" s="8"/>
      <c r="G79" s="8">
        <v>0</v>
      </c>
    </row>
    <row r="80" spans="1:7" ht="94.5" x14ac:dyDescent="0.25">
      <c r="A80" s="3" t="s">
        <v>129</v>
      </c>
      <c r="B80" s="13" t="s">
        <v>130</v>
      </c>
      <c r="C80" s="8">
        <v>73.900000000000006</v>
      </c>
      <c r="D80" s="8">
        <v>138</v>
      </c>
      <c r="E80" s="8">
        <v>138</v>
      </c>
      <c r="F80" s="8">
        <v>138</v>
      </c>
      <c r="G80" s="8">
        <v>138</v>
      </c>
    </row>
    <row r="81" spans="1:7" ht="47.25" x14ac:dyDescent="0.25">
      <c r="A81" s="3" t="s">
        <v>131</v>
      </c>
      <c r="B81" s="13" t="s">
        <v>132</v>
      </c>
      <c r="C81" s="8">
        <v>2330</v>
      </c>
      <c r="D81" s="8"/>
      <c r="E81" s="8"/>
      <c r="F81" s="8"/>
      <c r="G81" s="8"/>
    </row>
    <row r="82" spans="1:7" ht="47.25" x14ac:dyDescent="0.25">
      <c r="A82" s="22" t="s">
        <v>133</v>
      </c>
      <c r="B82" s="13" t="s">
        <v>134</v>
      </c>
      <c r="C82" s="8">
        <v>53185.4</v>
      </c>
      <c r="D82" s="8">
        <v>12780</v>
      </c>
      <c r="E82" s="8">
        <v>12780</v>
      </c>
      <c r="F82" s="8">
        <v>12780</v>
      </c>
      <c r="G82" s="8">
        <v>12780</v>
      </c>
    </row>
    <row r="83" spans="1:7" ht="63" x14ac:dyDescent="0.25">
      <c r="A83" s="22" t="s">
        <v>135</v>
      </c>
      <c r="B83" s="25" t="s">
        <v>136</v>
      </c>
      <c r="C83" s="8">
        <v>1988.4</v>
      </c>
      <c r="D83" s="8">
        <v>800</v>
      </c>
      <c r="E83" s="8">
        <v>800</v>
      </c>
      <c r="F83" s="8">
        <v>800</v>
      </c>
      <c r="G83" s="8">
        <v>800</v>
      </c>
    </row>
    <row r="84" spans="1:7" ht="78.75" x14ac:dyDescent="0.25">
      <c r="A84" s="22" t="s">
        <v>137</v>
      </c>
      <c r="B84" s="24" t="s">
        <v>138</v>
      </c>
      <c r="C84" s="8">
        <v>18000</v>
      </c>
      <c r="D84" s="8">
        <v>4900</v>
      </c>
      <c r="E84" s="8">
        <v>4900</v>
      </c>
      <c r="F84" s="8">
        <v>4900</v>
      </c>
      <c r="G84" s="8">
        <v>4900</v>
      </c>
    </row>
    <row r="85" spans="1:7" ht="47.25" x14ac:dyDescent="0.25">
      <c r="A85" s="22" t="s">
        <v>139</v>
      </c>
      <c r="B85" s="24" t="s">
        <v>140</v>
      </c>
      <c r="C85" s="8">
        <v>3531.6</v>
      </c>
      <c r="D85" s="8">
        <v>0</v>
      </c>
      <c r="E85" s="8">
        <v>0</v>
      </c>
      <c r="F85" s="8">
        <v>0</v>
      </c>
      <c r="G85" s="8">
        <v>0</v>
      </c>
    </row>
    <row r="86" spans="1:7" ht="15.75" x14ac:dyDescent="0.25">
      <c r="A86" s="5" t="s">
        <v>141</v>
      </c>
      <c r="B86" s="6" t="s">
        <v>142</v>
      </c>
      <c r="C86" s="26">
        <f>SUM(C87:C128)</f>
        <v>31197.9</v>
      </c>
      <c r="D86" s="26">
        <f>SUM(D87:D127)</f>
        <v>7688.0999999999995</v>
      </c>
      <c r="E86" s="26">
        <f>SUM(E87:E127)</f>
        <v>7688.0999999999995</v>
      </c>
      <c r="F86" s="26">
        <f>SUM(F87:F127)</f>
        <v>7690.0999999999995</v>
      </c>
      <c r="G86" s="26">
        <f>SUM(G87:G127)</f>
        <v>7690.0999999999995</v>
      </c>
    </row>
    <row r="87" spans="1:7" ht="78.75" x14ac:dyDescent="0.25">
      <c r="A87" s="14" t="s">
        <v>143</v>
      </c>
      <c r="B87" s="13" t="s">
        <v>144</v>
      </c>
      <c r="C87" s="27">
        <v>41.8</v>
      </c>
      <c r="D87" s="27">
        <v>48.3</v>
      </c>
      <c r="E87" s="27">
        <v>48.3</v>
      </c>
      <c r="F87" s="27">
        <v>48.3</v>
      </c>
      <c r="G87" s="27">
        <v>48.3</v>
      </c>
    </row>
    <row r="88" spans="1:7" ht="78.75" x14ac:dyDescent="0.25">
      <c r="A88" s="14" t="s">
        <v>145</v>
      </c>
      <c r="B88" s="13" t="s">
        <v>144</v>
      </c>
      <c r="C88" s="27">
        <v>0</v>
      </c>
      <c r="D88" s="27">
        <v>27.4</v>
      </c>
      <c r="E88" s="27">
        <v>27.4</v>
      </c>
      <c r="F88" s="27">
        <v>27.4</v>
      </c>
      <c r="G88" s="27">
        <v>27.4</v>
      </c>
    </row>
    <row r="89" spans="1:7" ht="110.25" x14ac:dyDescent="0.25">
      <c r="A89" s="14" t="s">
        <v>146</v>
      </c>
      <c r="B89" s="24" t="s">
        <v>147</v>
      </c>
      <c r="C89" s="27">
        <v>35.4</v>
      </c>
      <c r="D89" s="27">
        <v>43.7</v>
      </c>
      <c r="E89" s="27">
        <v>43.7</v>
      </c>
      <c r="F89" s="27">
        <v>43.7</v>
      </c>
      <c r="G89" s="27">
        <v>43.7</v>
      </c>
    </row>
    <row r="90" spans="1:7" ht="110.25" x14ac:dyDescent="0.25">
      <c r="A90" s="14" t="s">
        <v>148</v>
      </c>
      <c r="B90" s="24" t="s">
        <v>147</v>
      </c>
      <c r="C90" s="27">
        <v>84.4</v>
      </c>
      <c r="D90" s="27">
        <v>194.4</v>
      </c>
      <c r="E90" s="27">
        <v>194.4</v>
      </c>
      <c r="F90" s="27">
        <v>194.4</v>
      </c>
      <c r="G90" s="27">
        <v>194.4</v>
      </c>
    </row>
    <row r="91" spans="1:7" ht="78.75" x14ac:dyDescent="0.25">
      <c r="A91" s="28" t="s">
        <v>149</v>
      </c>
      <c r="B91" s="29" t="s">
        <v>150</v>
      </c>
      <c r="C91" s="27">
        <v>12.6</v>
      </c>
      <c r="D91" s="27">
        <v>18.5</v>
      </c>
      <c r="E91" s="27">
        <v>18.5</v>
      </c>
      <c r="F91" s="27">
        <v>18.5</v>
      </c>
      <c r="G91" s="27">
        <v>18.5</v>
      </c>
    </row>
    <row r="92" spans="1:7" ht="78.75" x14ac:dyDescent="0.25">
      <c r="A92" s="28" t="s">
        <v>151</v>
      </c>
      <c r="B92" s="29" t="s">
        <v>150</v>
      </c>
      <c r="C92" s="27">
        <v>3.9</v>
      </c>
      <c r="D92" s="27">
        <v>3.9</v>
      </c>
      <c r="E92" s="27">
        <v>3.9</v>
      </c>
      <c r="F92" s="27">
        <v>3.9</v>
      </c>
      <c r="G92" s="27">
        <v>3.9</v>
      </c>
    </row>
    <row r="93" spans="1:7" ht="78.75" x14ac:dyDescent="0.25">
      <c r="A93" s="28" t="s">
        <v>152</v>
      </c>
      <c r="B93" s="29" t="s">
        <v>153</v>
      </c>
      <c r="C93" s="27">
        <v>50</v>
      </c>
      <c r="D93" s="27"/>
      <c r="E93" s="27">
        <v>0</v>
      </c>
      <c r="F93" s="27"/>
      <c r="G93" s="27">
        <v>0</v>
      </c>
    </row>
    <row r="94" spans="1:7" ht="94.5" x14ac:dyDescent="0.25">
      <c r="A94" s="28" t="s">
        <v>154</v>
      </c>
      <c r="B94" s="29" t="s">
        <v>155</v>
      </c>
      <c r="C94" s="27">
        <v>0</v>
      </c>
      <c r="D94" s="27">
        <v>8.6</v>
      </c>
      <c r="E94" s="27">
        <v>8.6</v>
      </c>
      <c r="F94" s="27">
        <v>8.6</v>
      </c>
      <c r="G94" s="27">
        <v>8.6</v>
      </c>
    </row>
    <row r="95" spans="1:7" ht="94.5" x14ac:dyDescent="0.25">
      <c r="A95" s="28" t="s">
        <v>156</v>
      </c>
      <c r="B95" s="29" t="s">
        <v>155</v>
      </c>
      <c r="C95" s="30">
        <v>20</v>
      </c>
      <c r="D95" s="27"/>
      <c r="E95" s="27">
        <v>0</v>
      </c>
      <c r="F95" s="27"/>
      <c r="G95" s="27">
        <v>0</v>
      </c>
    </row>
    <row r="96" spans="1:7" ht="78.75" x14ac:dyDescent="0.25">
      <c r="A96" s="28" t="s">
        <v>157</v>
      </c>
      <c r="B96" s="29" t="s">
        <v>158</v>
      </c>
      <c r="C96" s="27">
        <v>0.1</v>
      </c>
      <c r="D96" s="27">
        <v>0.2</v>
      </c>
      <c r="E96" s="27">
        <v>0.2</v>
      </c>
      <c r="F96" s="27">
        <v>0.2</v>
      </c>
      <c r="G96" s="27">
        <v>0.2</v>
      </c>
    </row>
    <row r="97" spans="1:7" ht="78.75" x14ac:dyDescent="0.25">
      <c r="A97" s="28" t="s">
        <v>159</v>
      </c>
      <c r="B97" s="29" t="s">
        <v>158</v>
      </c>
      <c r="C97" s="27">
        <v>7.5</v>
      </c>
      <c r="D97" s="27"/>
      <c r="E97" s="27">
        <v>0</v>
      </c>
      <c r="F97" s="27"/>
      <c r="G97" s="27">
        <v>0</v>
      </c>
    </row>
    <row r="98" spans="1:7" ht="78.75" x14ac:dyDescent="0.25">
      <c r="A98" s="28" t="s">
        <v>160</v>
      </c>
      <c r="B98" s="29" t="s">
        <v>161</v>
      </c>
      <c r="C98" s="27">
        <v>13.5</v>
      </c>
      <c r="D98" s="27">
        <v>2.1</v>
      </c>
      <c r="E98" s="27">
        <v>2.1</v>
      </c>
      <c r="F98" s="27">
        <v>2.1</v>
      </c>
      <c r="G98" s="27">
        <v>2.1</v>
      </c>
    </row>
    <row r="99" spans="1:7" ht="110.25" x14ac:dyDescent="0.25">
      <c r="A99" s="31" t="s">
        <v>162</v>
      </c>
      <c r="B99" s="29" t="s">
        <v>163</v>
      </c>
      <c r="C99" s="27">
        <v>335</v>
      </c>
      <c r="D99" s="27">
        <v>431.3</v>
      </c>
      <c r="E99" s="27">
        <v>431.3</v>
      </c>
      <c r="F99" s="27">
        <v>431.3</v>
      </c>
      <c r="G99" s="27">
        <v>431.3</v>
      </c>
    </row>
    <row r="100" spans="1:7" ht="126" x14ac:dyDescent="0.25">
      <c r="A100" s="31" t="s">
        <v>164</v>
      </c>
      <c r="B100" s="29" t="s">
        <v>165</v>
      </c>
      <c r="C100" s="27">
        <v>175.2</v>
      </c>
      <c r="D100" s="27">
        <v>10.8</v>
      </c>
      <c r="E100" s="27">
        <v>10.8</v>
      </c>
      <c r="F100" s="27">
        <v>10.8</v>
      </c>
      <c r="G100" s="27">
        <v>10.8</v>
      </c>
    </row>
    <row r="101" spans="1:7" ht="94.5" x14ac:dyDescent="0.25">
      <c r="A101" s="31" t="s">
        <v>166</v>
      </c>
      <c r="B101" s="29" t="s">
        <v>167</v>
      </c>
      <c r="C101" s="27">
        <v>0</v>
      </c>
      <c r="D101" s="27">
        <v>0.9</v>
      </c>
      <c r="E101" s="27">
        <v>0.9</v>
      </c>
      <c r="F101" s="27">
        <v>0.9</v>
      </c>
      <c r="G101" s="27">
        <v>0.9</v>
      </c>
    </row>
    <row r="102" spans="1:7" ht="94.5" x14ac:dyDescent="0.25">
      <c r="A102" s="31" t="s">
        <v>168</v>
      </c>
      <c r="B102" s="29" t="s">
        <v>169</v>
      </c>
      <c r="C102" s="27">
        <v>21</v>
      </c>
      <c r="D102" s="27">
        <v>9.1</v>
      </c>
      <c r="E102" s="27">
        <v>9.1</v>
      </c>
      <c r="F102" s="27">
        <v>9.1</v>
      </c>
      <c r="G102" s="27">
        <v>9.1</v>
      </c>
    </row>
    <row r="103" spans="1:7" ht="126" x14ac:dyDescent="0.25">
      <c r="A103" s="31" t="s">
        <v>170</v>
      </c>
      <c r="B103" s="29" t="s">
        <v>171</v>
      </c>
      <c r="C103" s="27">
        <v>1</v>
      </c>
      <c r="D103" s="27"/>
      <c r="E103" s="27">
        <v>0</v>
      </c>
      <c r="F103" s="27">
        <v>0</v>
      </c>
      <c r="G103" s="27">
        <v>0</v>
      </c>
    </row>
    <row r="104" spans="1:7" ht="78.75" x14ac:dyDescent="0.25">
      <c r="A104" s="31" t="s">
        <v>172</v>
      </c>
      <c r="B104" s="29" t="s">
        <v>173</v>
      </c>
      <c r="C104" s="27">
        <v>0.2</v>
      </c>
      <c r="D104" s="27">
        <v>1.8</v>
      </c>
      <c r="E104" s="27">
        <v>1.8</v>
      </c>
      <c r="F104" s="27">
        <v>1.8</v>
      </c>
      <c r="G104" s="27">
        <v>1.8</v>
      </c>
    </row>
    <row r="105" spans="1:7" ht="78.75" x14ac:dyDescent="0.25">
      <c r="A105" s="22" t="s">
        <v>174</v>
      </c>
      <c r="B105" s="29" t="s">
        <v>173</v>
      </c>
      <c r="C105" s="27">
        <v>600</v>
      </c>
      <c r="D105" s="27">
        <v>145.4</v>
      </c>
      <c r="E105" s="27">
        <v>145.4</v>
      </c>
      <c r="F105" s="27">
        <v>145.4</v>
      </c>
      <c r="G105" s="27">
        <v>145.4</v>
      </c>
    </row>
    <row r="106" spans="1:7" ht="78.75" x14ac:dyDescent="0.25">
      <c r="A106" s="22" t="s">
        <v>175</v>
      </c>
      <c r="B106" s="29" t="s">
        <v>173</v>
      </c>
      <c r="C106" s="27">
        <v>1.8</v>
      </c>
      <c r="D106" s="27">
        <v>0</v>
      </c>
      <c r="E106" s="27">
        <v>0</v>
      </c>
      <c r="F106" s="27">
        <v>0</v>
      </c>
      <c r="G106" s="27">
        <v>0</v>
      </c>
    </row>
    <row r="107" spans="1:7" ht="94.5" x14ac:dyDescent="0.25">
      <c r="A107" s="22" t="s">
        <v>176</v>
      </c>
      <c r="B107" s="13" t="s">
        <v>177</v>
      </c>
      <c r="C107" s="27">
        <v>90</v>
      </c>
      <c r="D107" s="27">
        <v>84</v>
      </c>
      <c r="E107" s="27">
        <v>84</v>
      </c>
      <c r="F107" s="27">
        <v>84</v>
      </c>
      <c r="G107" s="27">
        <v>84</v>
      </c>
    </row>
    <row r="108" spans="1:7" ht="94.5" x14ac:dyDescent="0.25">
      <c r="A108" s="22" t="s">
        <v>178</v>
      </c>
      <c r="B108" s="13" t="s">
        <v>177</v>
      </c>
      <c r="C108" s="27">
        <v>730.2</v>
      </c>
      <c r="D108" s="27">
        <v>880.2</v>
      </c>
      <c r="E108" s="27">
        <v>880.2</v>
      </c>
      <c r="F108" s="27">
        <v>880.2</v>
      </c>
      <c r="G108" s="27">
        <v>880.2</v>
      </c>
    </row>
    <row r="109" spans="1:7" ht="94.5" x14ac:dyDescent="0.25">
      <c r="A109" s="22" t="s">
        <v>179</v>
      </c>
      <c r="B109" s="13" t="s">
        <v>177</v>
      </c>
      <c r="C109" s="27">
        <v>17.899999999999999</v>
      </c>
      <c r="D109" s="27"/>
      <c r="E109" s="27">
        <v>0</v>
      </c>
      <c r="F109" s="27"/>
      <c r="G109" s="27">
        <v>0</v>
      </c>
    </row>
    <row r="110" spans="1:7" ht="63" x14ac:dyDescent="0.25">
      <c r="A110" s="31" t="s">
        <v>180</v>
      </c>
      <c r="B110" s="29" t="s">
        <v>181</v>
      </c>
      <c r="C110" s="27">
        <v>111.3</v>
      </c>
      <c r="D110" s="27">
        <v>121.2</v>
      </c>
      <c r="E110" s="27">
        <v>121.2</v>
      </c>
      <c r="F110" s="27">
        <v>121.2</v>
      </c>
      <c r="G110" s="27">
        <v>121.2</v>
      </c>
    </row>
    <row r="111" spans="1:7" ht="78.75" x14ac:dyDescent="0.25">
      <c r="A111" s="31" t="s">
        <v>182</v>
      </c>
      <c r="B111" s="29" t="s">
        <v>183</v>
      </c>
      <c r="C111" s="27">
        <v>3488.8</v>
      </c>
      <c r="D111" s="27"/>
      <c r="E111" s="27">
        <v>0</v>
      </c>
      <c r="F111" s="27"/>
      <c r="G111" s="27">
        <v>0</v>
      </c>
    </row>
    <row r="112" spans="1:7" ht="78.75" x14ac:dyDescent="0.25">
      <c r="A112" s="31" t="s">
        <v>184</v>
      </c>
      <c r="B112" s="29" t="s">
        <v>183</v>
      </c>
      <c r="C112" s="27">
        <v>0.7</v>
      </c>
      <c r="D112" s="27"/>
      <c r="E112" s="27">
        <v>0</v>
      </c>
      <c r="F112" s="27">
        <v>0</v>
      </c>
      <c r="G112" s="27">
        <v>0</v>
      </c>
    </row>
    <row r="113" spans="1:7" ht="78.75" x14ac:dyDescent="0.25">
      <c r="A113" s="31" t="s">
        <v>185</v>
      </c>
      <c r="B113" s="29" t="s">
        <v>183</v>
      </c>
      <c r="C113" s="27">
        <v>40.9</v>
      </c>
      <c r="D113" s="27"/>
      <c r="E113" s="27">
        <v>0</v>
      </c>
      <c r="F113" s="27">
        <v>0</v>
      </c>
      <c r="G113" s="27">
        <v>0</v>
      </c>
    </row>
    <row r="114" spans="1:7" ht="78.75" x14ac:dyDescent="0.25">
      <c r="A114" s="31" t="s">
        <v>186</v>
      </c>
      <c r="B114" s="29" t="s">
        <v>183</v>
      </c>
      <c r="C114" s="27">
        <v>18.2</v>
      </c>
      <c r="D114" s="27"/>
      <c r="E114" s="27">
        <v>0</v>
      </c>
      <c r="F114" s="27"/>
      <c r="G114" s="27">
        <v>0</v>
      </c>
    </row>
    <row r="115" spans="1:7" ht="78.75" x14ac:dyDescent="0.25">
      <c r="A115" s="22" t="s">
        <v>187</v>
      </c>
      <c r="B115" s="13" t="s">
        <v>188</v>
      </c>
      <c r="C115" s="27">
        <v>12652.6</v>
      </c>
      <c r="D115" s="27">
        <v>3222.7</v>
      </c>
      <c r="E115" s="27">
        <v>3222.7</v>
      </c>
      <c r="F115" s="27">
        <v>3222.7</v>
      </c>
      <c r="G115" s="27">
        <v>3222.7</v>
      </c>
    </row>
    <row r="116" spans="1:7" ht="47.25" x14ac:dyDescent="0.25">
      <c r="A116" s="22" t="s">
        <v>189</v>
      </c>
      <c r="B116" s="13" t="s">
        <v>190</v>
      </c>
      <c r="C116" s="27">
        <v>0</v>
      </c>
      <c r="D116" s="27">
        <v>80.7</v>
      </c>
      <c r="E116" s="27">
        <v>80.7</v>
      </c>
      <c r="F116" s="27">
        <v>80.7</v>
      </c>
      <c r="G116" s="27">
        <v>80.7</v>
      </c>
    </row>
    <row r="117" spans="1:7" ht="47.25" x14ac:dyDescent="0.25">
      <c r="A117" s="22" t="s">
        <v>191</v>
      </c>
      <c r="B117" s="13" t="s">
        <v>190</v>
      </c>
      <c r="C117" s="27">
        <v>220</v>
      </c>
      <c r="D117" s="27"/>
      <c r="E117" s="27">
        <v>0</v>
      </c>
      <c r="F117" s="27"/>
      <c r="G117" s="27">
        <v>0</v>
      </c>
    </row>
    <row r="118" spans="1:7" ht="63" x14ac:dyDescent="0.25">
      <c r="A118" s="22" t="s">
        <v>192</v>
      </c>
      <c r="B118" s="13" t="s">
        <v>193</v>
      </c>
      <c r="C118" s="27">
        <v>10076.299999999999</v>
      </c>
      <c r="D118" s="27"/>
      <c r="E118" s="27">
        <v>0</v>
      </c>
      <c r="F118" s="27"/>
      <c r="G118" s="27">
        <v>0</v>
      </c>
    </row>
    <row r="119" spans="1:7" ht="63" x14ac:dyDescent="0.25">
      <c r="A119" s="22" t="s">
        <v>194</v>
      </c>
      <c r="B119" s="13" t="s">
        <v>193</v>
      </c>
      <c r="C119" s="27">
        <v>65</v>
      </c>
      <c r="D119" s="27"/>
      <c r="E119" s="27">
        <v>0</v>
      </c>
      <c r="F119" s="27">
        <v>0</v>
      </c>
      <c r="G119" s="27">
        <v>0</v>
      </c>
    </row>
    <row r="120" spans="1:7" ht="157.5" x14ac:dyDescent="0.25">
      <c r="A120" s="31" t="s">
        <v>195</v>
      </c>
      <c r="B120" s="29" t="s">
        <v>196</v>
      </c>
      <c r="C120" s="27">
        <v>122.5</v>
      </c>
      <c r="D120" s="27">
        <v>72.2</v>
      </c>
      <c r="E120" s="27">
        <v>72.2</v>
      </c>
      <c r="F120" s="27">
        <v>72.2</v>
      </c>
      <c r="G120" s="27">
        <v>72.2</v>
      </c>
    </row>
    <row r="121" spans="1:7" ht="63" x14ac:dyDescent="0.25">
      <c r="A121" s="31" t="s">
        <v>197</v>
      </c>
      <c r="B121" s="29" t="s">
        <v>198</v>
      </c>
      <c r="C121" s="27">
        <v>85.8</v>
      </c>
      <c r="D121" s="27"/>
      <c r="E121" s="27">
        <v>0</v>
      </c>
      <c r="F121" s="27"/>
      <c r="G121" s="27">
        <v>0</v>
      </c>
    </row>
    <row r="122" spans="1:7" ht="63" x14ac:dyDescent="0.25">
      <c r="A122" s="22" t="s">
        <v>199</v>
      </c>
      <c r="B122" s="13" t="s">
        <v>200</v>
      </c>
      <c r="C122" s="27">
        <v>0</v>
      </c>
      <c r="D122" s="27">
        <v>3.2</v>
      </c>
      <c r="E122" s="27">
        <v>3.2</v>
      </c>
      <c r="F122" s="27">
        <v>3.2</v>
      </c>
      <c r="G122" s="27">
        <v>3.2</v>
      </c>
    </row>
    <row r="123" spans="1:7" ht="63" x14ac:dyDescent="0.25">
      <c r="A123" s="22" t="s">
        <v>201</v>
      </c>
      <c r="B123" s="13" t="s">
        <v>200</v>
      </c>
      <c r="C123" s="27">
        <v>620</v>
      </c>
      <c r="D123" s="27">
        <v>800</v>
      </c>
      <c r="E123" s="27">
        <v>800</v>
      </c>
      <c r="F123" s="27">
        <v>800</v>
      </c>
      <c r="G123" s="27">
        <v>800</v>
      </c>
    </row>
    <row r="124" spans="1:7" ht="63" x14ac:dyDescent="0.25">
      <c r="A124" s="22" t="s">
        <v>202</v>
      </c>
      <c r="B124" s="13" t="s">
        <v>200</v>
      </c>
      <c r="C124" s="27">
        <v>316.39999999999998</v>
      </c>
      <c r="D124" s="27">
        <v>50</v>
      </c>
      <c r="E124" s="27">
        <v>50</v>
      </c>
      <c r="F124" s="27">
        <v>50</v>
      </c>
      <c r="G124" s="27">
        <v>50</v>
      </c>
    </row>
    <row r="125" spans="1:7" ht="78.75" x14ac:dyDescent="0.25">
      <c r="A125" s="22" t="s">
        <v>203</v>
      </c>
      <c r="B125" s="13" t="s">
        <v>204</v>
      </c>
      <c r="C125" s="27">
        <v>10.9</v>
      </c>
      <c r="D125" s="27">
        <v>28</v>
      </c>
      <c r="E125" s="27">
        <v>28</v>
      </c>
      <c r="F125" s="27">
        <v>30</v>
      </c>
      <c r="G125" s="27">
        <v>30</v>
      </c>
    </row>
    <row r="126" spans="1:7" ht="110.25" x14ac:dyDescent="0.25">
      <c r="A126" s="22" t="s">
        <v>205</v>
      </c>
      <c r="B126" s="13" t="s">
        <v>206</v>
      </c>
      <c r="C126" s="27">
        <v>200</v>
      </c>
      <c r="D126" s="27">
        <v>129.5</v>
      </c>
      <c r="E126" s="27">
        <v>129.5</v>
      </c>
      <c r="F126" s="27">
        <v>129.5</v>
      </c>
      <c r="G126" s="27">
        <v>129.5</v>
      </c>
    </row>
    <row r="127" spans="1:7" ht="110.25" x14ac:dyDescent="0.25">
      <c r="A127" s="22" t="s">
        <v>207</v>
      </c>
      <c r="B127" s="13" t="s">
        <v>206</v>
      </c>
      <c r="C127" s="27">
        <v>286.60000000000002</v>
      </c>
      <c r="D127" s="27">
        <v>1270</v>
      </c>
      <c r="E127" s="27">
        <v>1270</v>
      </c>
      <c r="F127" s="27">
        <v>1270</v>
      </c>
      <c r="G127" s="27">
        <v>1270</v>
      </c>
    </row>
    <row r="128" spans="1:7" ht="110.25" x14ac:dyDescent="0.25">
      <c r="A128" s="22" t="s">
        <v>208</v>
      </c>
      <c r="B128" s="13" t="s">
        <v>206</v>
      </c>
      <c r="C128" s="27">
        <v>640.4</v>
      </c>
      <c r="D128" s="27"/>
      <c r="E128" s="27">
        <v>0</v>
      </c>
      <c r="F128" s="27"/>
      <c r="G128" s="27">
        <v>0</v>
      </c>
    </row>
    <row r="129" spans="1:7" ht="15.75" x14ac:dyDescent="0.25">
      <c r="A129" s="5" t="s">
        <v>209</v>
      </c>
      <c r="B129" s="6" t="s">
        <v>210</v>
      </c>
      <c r="C129" s="7">
        <f>C130+C131+C132+C133+C134</f>
        <v>561.4</v>
      </c>
      <c r="D129" s="7">
        <f>D130</f>
        <v>0</v>
      </c>
      <c r="E129" s="7">
        <f>E130</f>
        <v>0</v>
      </c>
      <c r="F129" s="7">
        <f>F130</f>
        <v>0</v>
      </c>
      <c r="G129" s="7">
        <f>G130</f>
        <v>0</v>
      </c>
    </row>
    <row r="130" spans="1:7" ht="15.75" x14ac:dyDescent="0.25">
      <c r="A130" s="3" t="s">
        <v>211</v>
      </c>
      <c r="B130" s="13" t="s">
        <v>212</v>
      </c>
      <c r="C130" s="8">
        <v>77.3</v>
      </c>
      <c r="D130" s="8">
        <v>0</v>
      </c>
      <c r="E130" s="8">
        <v>0</v>
      </c>
      <c r="F130" s="8">
        <v>0</v>
      </c>
      <c r="G130" s="8">
        <v>0</v>
      </c>
    </row>
    <row r="131" spans="1:7" ht="31.5" x14ac:dyDescent="0.25">
      <c r="A131" s="32" t="s">
        <v>213</v>
      </c>
      <c r="B131" s="33" t="s">
        <v>214</v>
      </c>
      <c r="C131" s="8">
        <v>0</v>
      </c>
      <c r="D131" s="8"/>
      <c r="E131" s="8">
        <v>0</v>
      </c>
      <c r="F131" s="8"/>
      <c r="G131" s="8">
        <v>0</v>
      </c>
    </row>
    <row r="132" spans="1:7" ht="47.25" x14ac:dyDescent="0.25">
      <c r="A132" s="32" t="s">
        <v>215</v>
      </c>
      <c r="B132" s="34" t="s">
        <v>216</v>
      </c>
      <c r="C132" s="8">
        <v>200</v>
      </c>
      <c r="D132" s="8"/>
      <c r="E132" s="8">
        <v>0</v>
      </c>
      <c r="F132" s="8"/>
      <c r="G132" s="8">
        <v>0</v>
      </c>
    </row>
    <row r="133" spans="1:7" ht="47.25" x14ac:dyDescent="0.25">
      <c r="A133" s="32" t="s">
        <v>217</v>
      </c>
      <c r="B133" s="34" t="s">
        <v>218</v>
      </c>
      <c r="C133" s="8">
        <v>117.5</v>
      </c>
      <c r="D133" s="8"/>
      <c r="E133" s="8">
        <v>0</v>
      </c>
      <c r="F133" s="8"/>
      <c r="G133" s="8">
        <v>0</v>
      </c>
    </row>
    <row r="134" spans="1:7" ht="63" x14ac:dyDescent="0.25">
      <c r="A134" s="32" t="s">
        <v>219</v>
      </c>
      <c r="B134" s="35" t="s">
        <v>220</v>
      </c>
      <c r="C134" s="8">
        <v>166.6</v>
      </c>
      <c r="D134" s="8"/>
      <c r="E134" s="8">
        <v>0</v>
      </c>
      <c r="F134" s="8"/>
      <c r="G134" s="8">
        <v>0</v>
      </c>
    </row>
    <row r="135" spans="1:7" ht="15.75" x14ac:dyDescent="0.25">
      <c r="A135" s="52" t="s">
        <v>221</v>
      </c>
      <c r="B135" s="53"/>
      <c r="C135" s="7">
        <f>C129+C86+C74+C57+C52+C41</f>
        <v>260477</v>
      </c>
      <c r="D135" s="7">
        <f>D129+D86+D74+D57+D52+D41</f>
        <v>115900.29999999999</v>
      </c>
      <c r="E135" s="7">
        <f>E129+E86+E74+E57+E52+E41</f>
        <v>115900.29999999999</v>
      </c>
      <c r="F135" s="7">
        <f>F129+F86+F74+F57+F52+F41</f>
        <v>115336.09999999999</v>
      </c>
      <c r="G135" s="7">
        <f>G129+G86+G74+G57+G52+G41</f>
        <v>115336.09999999999</v>
      </c>
    </row>
    <row r="136" spans="1:7" ht="15.75" x14ac:dyDescent="0.25">
      <c r="A136" s="5" t="s">
        <v>222</v>
      </c>
      <c r="B136" s="36" t="s">
        <v>223</v>
      </c>
      <c r="C136" s="7">
        <f>C135+C40</f>
        <v>3281733.9</v>
      </c>
      <c r="D136" s="7" t="e">
        <f>D135+D40</f>
        <v>#REF!</v>
      </c>
      <c r="E136" s="7">
        <f>E135+E40</f>
        <v>2902039</v>
      </c>
      <c r="F136" s="7" t="e">
        <f>F135+F40</f>
        <v>#REF!</v>
      </c>
      <c r="G136" s="7">
        <f>G135+G40</f>
        <v>3115141.6</v>
      </c>
    </row>
    <row r="137" spans="1:7" ht="47.25" x14ac:dyDescent="0.25">
      <c r="A137" s="5" t="s">
        <v>224</v>
      </c>
      <c r="B137" s="36" t="s">
        <v>225</v>
      </c>
      <c r="C137" s="7">
        <f>C138+C142+C208+C254</f>
        <v>5977207.2000000002</v>
      </c>
      <c r="D137" s="7">
        <f>D138+D142+D208+D254</f>
        <v>4097351.4000000008</v>
      </c>
      <c r="E137" s="7">
        <f>E138+E142+E208+E254</f>
        <v>4147931.8000000007</v>
      </c>
      <c r="F137" s="7" t="e">
        <f>F138+F142+F208+F254</f>
        <v>#REF!</v>
      </c>
      <c r="G137" s="7">
        <f>G138+G142+G208+G254</f>
        <v>4013360.9</v>
      </c>
    </row>
    <row r="138" spans="1:7" ht="31.5" x14ac:dyDescent="0.25">
      <c r="A138" s="5" t="s">
        <v>226</v>
      </c>
      <c r="B138" s="6" t="s">
        <v>227</v>
      </c>
      <c r="C138" s="7">
        <f>SUM(C139:C141)</f>
        <v>1369190.2</v>
      </c>
      <c r="D138" s="7">
        <f>SUM(D139:D141)</f>
        <v>269077</v>
      </c>
      <c r="E138" s="7">
        <f>SUM(E139:E141)</f>
        <v>269077</v>
      </c>
      <c r="F138" s="7">
        <f>SUM(F139:F141)</f>
        <v>254005</v>
      </c>
      <c r="G138" s="7">
        <f>SUM(G139:G141)</f>
        <v>254005</v>
      </c>
    </row>
    <row r="139" spans="1:7" ht="47.25" x14ac:dyDescent="0.25">
      <c r="A139" s="3" t="s">
        <v>228</v>
      </c>
      <c r="B139" s="13" t="s">
        <v>229</v>
      </c>
      <c r="C139" s="8">
        <v>308963</v>
      </c>
      <c r="D139" s="8">
        <v>91843</v>
      </c>
      <c r="E139" s="8">
        <v>91843</v>
      </c>
      <c r="F139" s="8">
        <v>76771</v>
      </c>
      <c r="G139" s="8">
        <v>76771</v>
      </c>
    </row>
    <row r="140" spans="1:7" ht="31.5" x14ac:dyDescent="0.25">
      <c r="A140" s="3" t="s">
        <v>230</v>
      </c>
      <c r="B140" s="13" t="s">
        <v>231</v>
      </c>
      <c r="C140" s="8">
        <v>882993.2</v>
      </c>
      <c r="D140" s="8"/>
      <c r="E140" s="8">
        <v>0</v>
      </c>
      <c r="F140" s="8"/>
      <c r="G140" s="8">
        <v>0</v>
      </c>
    </row>
    <row r="141" spans="1:7" ht="47.25" x14ac:dyDescent="0.25">
      <c r="A141" s="3" t="s">
        <v>232</v>
      </c>
      <c r="B141" s="13" t="s">
        <v>233</v>
      </c>
      <c r="C141" s="8">
        <v>177234</v>
      </c>
      <c r="D141" s="8">
        <v>177234</v>
      </c>
      <c r="E141" s="8">
        <v>177234</v>
      </c>
      <c r="F141" s="8">
        <v>177234</v>
      </c>
      <c r="G141" s="8">
        <v>177234</v>
      </c>
    </row>
    <row r="142" spans="1:7" ht="31.5" x14ac:dyDescent="0.25">
      <c r="A142" s="5" t="s">
        <v>234</v>
      </c>
      <c r="B142" s="6" t="s">
        <v>235</v>
      </c>
      <c r="C142" s="7">
        <f>SUM(C143:C207)</f>
        <v>1380773.4000000004</v>
      </c>
      <c r="D142" s="7">
        <f>SUM(D143:D207)</f>
        <v>735834.90000000026</v>
      </c>
      <c r="E142" s="7">
        <f>SUM(E143:E207)</f>
        <v>786415.3</v>
      </c>
      <c r="F142" s="7" t="e">
        <f>SUM(F143:F207)</f>
        <v>#REF!</v>
      </c>
      <c r="G142" s="7">
        <f>SUM(G143:G207)</f>
        <v>616252.10000000021</v>
      </c>
    </row>
    <row r="143" spans="1:7" ht="94.5" x14ac:dyDescent="0.25">
      <c r="A143" s="3" t="s">
        <v>236</v>
      </c>
      <c r="B143" s="13" t="s">
        <v>237</v>
      </c>
      <c r="C143" s="8">
        <v>319287.7</v>
      </c>
      <c r="D143" s="8">
        <v>87402.1</v>
      </c>
      <c r="E143" s="8">
        <v>87402.1</v>
      </c>
      <c r="F143" s="8">
        <v>86057.1</v>
      </c>
      <c r="G143" s="8">
        <v>86057.1</v>
      </c>
    </row>
    <row r="144" spans="1:7" ht="94.5" x14ac:dyDescent="0.25">
      <c r="A144" s="3" t="s">
        <v>236</v>
      </c>
      <c r="B144" s="13" t="s">
        <v>238</v>
      </c>
      <c r="C144" s="8">
        <v>31828.3</v>
      </c>
      <c r="D144" s="8">
        <v>0</v>
      </c>
      <c r="E144" s="8">
        <v>0</v>
      </c>
      <c r="F144" s="8">
        <v>0</v>
      </c>
      <c r="G144" s="8">
        <v>0</v>
      </c>
    </row>
    <row r="145" spans="1:7" ht="94.5" x14ac:dyDescent="0.25">
      <c r="A145" s="3" t="s">
        <v>239</v>
      </c>
      <c r="B145" s="13" t="s">
        <v>240</v>
      </c>
      <c r="C145" s="8">
        <v>9358.5</v>
      </c>
      <c r="D145" s="8"/>
      <c r="E145" s="8">
        <v>5333.8</v>
      </c>
      <c r="F145" s="8"/>
      <c r="G145" s="8">
        <v>0</v>
      </c>
    </row>
    <row r="146" spans="1:7" ht="63" x14ac:dyDescent="0.25">
      <c r="A146" s="3" t="s">
        <v>239</v>
      </c>
      <c r="B146" s="13" t="s">
        <v>241</v>
      </c>
      <c r="C146" s="8">
        <v>3667.6</v>
      </c>
      <c r="D146" s="8"/>
      <c r="E146" s="8">
        <v>0</v>
      </c>
      <c r="F146" s="8"/>
      <c r="G146" s="8">
        <v>0</v>
      </c>
    </row>
    <row r="147" spans="1:7" ht="63" x14ac:dyDescent="0.25">
      <c r="A147" s="3" t="s">
        <v>242</v>
      </c>
      <c r="B147" s="13" t="s">
        <v>243</v>
      </c>
      <c r="C147" s="8">
        <v>211.2</v>
      </c>
      <c r="D147" s="8"/>
      <c r="E147" s="8">
        <v>0</v>
      </c>
      <c r="F147" s="8"/>
      <c r="G147" s="8">
        <v>0</v>
      </c>
    </row>
    <row r="148" spans="1:7" ht="94.5" x14ac:dyDescent="0.25">
      <c r="A148" s="37" t="s">
        <v>244</v>
      </c>
      <c r="B148" s="13" t="s">
        <v>245</v>
      </c>
      <c r="C148" s="8">
        <v>32688</v>
      </c>
      <c r="D148" s="8"/>
      <c r="E148" s="8">
        <v>0</v>
      </c>
      <c r="F148" s="8"/>
      <c r="G148" s="8">
        <v>0</v>
      </c>
    </row>
    <row r="149" spans="1:7" ht="78.75" x14ac:dyDescent="0.25">
      <c r="A149" s="37" t="s">
        <v>246</v>
      </c>
      <c r="B149" s="13" t="s">
        <v>247</v>
      </c>
      <c r="C149" s="8">
        <v>16921.3</v>
      </c>
      <c r="D149" s="8"/>
      <c r="E149" s="8">
        <v>0</v>
      </c>
      <c r="F149" s="8"/>
      <c r="G149" s="8">
        <v>0</v>
      </c>
    </row>
    <row r="150" spans="1:7" ht="47.25" x14ac:dyDescent="0.25">
      <c r="A150" s="3" t="s">
        <v>248</v>
      </c>
      <c r="B150" s="13" t="s">
        <v>249</v>
      </c>
      <c r="C150" s="8">
        <v>3809.6</v>
      </c>
      <c r="D150" s="8">
        <v>0</v>
      </c>
      <c r="E150" s="8">
        <v>0</v>
      </c>
      <c r="F150" s="8">
        <v>0</v>
      </c>
      <c r="G150" s="8">
        <v>0</v>
      </c>
    </row>
    <row r="151" spans="1:7" ht="126" x14ac:dyDescent="0.25">
      <c r="A151" s="3" t="s">
        <v>250</v>
      </c>
      <c r="B151" s="13" t="s">
        <v>251</v>
      </c>
      <c r="C151" s="8">
        <v>387.4</v>
      </c>
      <c r="D151" s="8"/>
      <c r="E151" s="8">
        <v>0</v>
      </c>
      <c r="F151" s="8"/>
      <c r="G151" s="8">
        <v>0</v>
      </c>
    </row>
    <row r="152" spans="1:7" ht="110.25" x14ac:dyDescent="0.25">
      <c r="A152" s="3" t="s">
        <v>252</v>
      </c>
      <c r="B152" s="13" t="s">
        <v>253</v>
      </c>
      <c r="C152" s="8">
        <v>21173.5</v>
      </c>
      <c r="D152" s="8"/>
      <c r="E152" s="8">
        <v>0</v>
      </c>
      <c r="F152" s="8"/>
      <c r="G152" s="8">
        <v>0</v>
      </c>
    </row>
    <row r="153" spans="1:7" ht="141.75" x14ac:dyDescent="0.25">
      <c r="A153" s="3" t="s">
        <v>252</v>
      </c>
      <c r="B153" s="13" t="s">
        <v>254</v>
      </c>
      <c r="C153" s="8">
        <v>2213.6999999999998</v>
      </c>
      <c r="D153" s="8"/>
      <c r="E153" s="8">
        <v>0</v>
      </c>
      <c r="F153" s="8"/>
      <c r="G153" s="8">
        <v>0</v>
      </c>
    </row>
    <row r="154" spans="1:7" ht="141.75" x14ac:dyDescent="0.25">
      <c r="A154" s="3" t="s">
        <v>252</v>
      </c>
      <c r="B154" s="13" t="s">
        <v>255</v>
      </c>
      <c r="C154" s="8">
        <v>15203.1</v>
      </c>
      <c r="D154" s="8"/>
      <c r="E154" s="8">
        <v>0</v>
      </c>
      <c r="F154" s="8"/>
      <c r="G154" s="8">
        <v>0</v>
      </c>
    </row>
    <row r="155" spans="1:7" ht="94.5" x14ac:dyDescent="0.25">
      <c r="A155" s="3" t="s">
        <v>256</v>
      </c>
      <c r="B155" s="13" t="s">
        <v>257</v>
      </c>
      <c r="C155" s="8">
        <v>3793.1</v>
      </c>
      <c r="D155" s="8">
        <v>0</v>
      </c>
      <c r="E155" s="8">
        <v>0</v>
      </c>
      <c r="F155" s="8">
        <v>0</v>
      </c>
      <c r="G155" s="8">
        <v>0</v>
      </c>
    </row>
    <row r="156" spans="1:7" ht="63" x14ac:dyDescent="0.25">
      <c r="A156" s="3" t="s">
        <v>258</v>
      </c>
      <c r="B156" s="13" t="s">
        <v>259</v>
      </c>
      <c r="C156" s="8">
        <v>116527.2</v>
      </c>
      <c r="D156" s="8">
        <v>112822.1</v>
      </c>
      <c r="E156" s="8">
        <v>112822.1</v>
      </c>
      <c r="F156" s="8">
        <v>109886.39999999999</v>
      </c>
      <c r="G156" s="8">
        <v>109886.39999999999</v>
      </c>
    </row>
    <row r="157" spans="1:7" ht="63" x14ac:dyDescent="0.25">
      <c r="A157" s="3" t="s">
        <v>260</v>
      </c>
      <c r="B157" s="13" t="s">
        <v>261</v>
      </c>
      <c r="C157" s="8">
        <v>106349.4</v>
      </c>
      <c r="D157" s="8">
        <v>0</v>
      </c>
      <c r="E157" s="8">
        <v>0</v>
      </c>
      <c r="F157" s="8">
        <v>0</v>
      </c>
      <c r="G157" s="8">
        <v>0</v>
      </c>
    </row>
    <row r="158" spans="1:7" ht="31.5" x14ac:dyDescent="0.25">
      <c r="A158" s="3" t="s">
        <v>262</v>
      </c>
      <c r="B158" s="13" t="s">
        <v>263</v>
      </c>
      <c r="C158" s="8">
        <v>6869.4</v>
      </c>
      <c r="D158" s="8"/>
      <c r="E158" s="8">
        <v>0</v>
      </c>
      <c r="F158" s="8"/>
      <c r="G158" s="8">
        <v>0</v>
      </c>
    </row>
    <row r="159" spans="1:7" ht="47.25" x14ac:dyDescent="0.25">
      <c r="A159" s="3" t="s">
        <v>264</v>
      </c>
      <c r="B159" s="13" t="s">
        <v>265</v>
      </c>
      <c r="C159" s="8">
        <v>1180</v>
      </c>
      <c r="D159" s="8">
        <v>0</v>
      </c>
      <c r="E159" s="8">
        <v>0</v>
      </c>
      <c r="F159" s="8">
        <v>0</v>
      </c>
      <c r="G159" s="8">
        <v>0</v>
      </c>
    </row>
    <row r="160" spans="1:7" ht="15.75" x14ac:dyDescent="0.25">
      <c r="A160" s="3" t="s">
        <v>264</v>
      </c>
      <c r="B160" s="13" t="s">
        <v>266</v>
      </c>
      <c r="C160" s="8">
        <v>141.80000000000001</v>
      </c>
      <c r="D160" s="8"/>
      <c r="E160" s="8">
        <v>0</v>
      </c>
      <c r="F160" s="8"/>
      <c r="G160" s="8">
        <v>0</v>
      </c>
    </row>
    <row r="161" spans="1:7" ht="63" x14ac:dyDescent="0.25">
      <c r="A161" s="38" t="s">
        <v>267</v>
      </c>
      <c r="B161" s="13" t="s">
        <v>268</v>
      </c>
      <c r="C161" s="8">
        <v>711.9</v>
      </c>
      <c r="D161" s="8">
        <v>712.8</v>
      </c>
      <c r="E161" s="8">
        <v>712.8</v>
      </c>
      <c r="F161" s="8">
        <v>731.4</v>
      </c>
      <c r="G161" s="8">
        <v>731.4</v>
      </c>
    </row>
    <row r="162" spans="1:7" ht="63" x14ac:dyDescent="0.25">
      <c r="A162" s="38" t="s">
        <v>267</v>
      </c>
      <c r="B162" s="39" t="s">
        <v>269</v>
      </c>
      <c r="C162" s="8">
        <v>0</v>
      </c>
      <c r="D162" s="8">
        <v>3769.3</v>
      </c>
      <c r="E162" s="8">
        <v>3769.3</v>
      </c>
      <c r="F162" s="8">
        <v>0</v>
      </c>
      <c r="G162" s="8">
        <v>0</v>
      </c>
    </row>
    <row r="163" spans="1:7" ht="31.5" x14ac:dyDescent="0.25">
      <c r="A163" s="37" t="s">
        <v>270</v>
      </c>
      <c r="B163" s="24" t="s">
        <v>271</v>
      </c>
      <c r="C163" s="8">
        <v>53223.1</v>
      </c>
      <c r="D163" s="8">
        <v>0</v>
      </c>
      <c r="E163" s="8">
        <v>0</v>
      </c>
      <c r="F163" s="8">
        <v>0</v>
      </c>
      <c r="G163" s="8">
        <v>0</v>
      </c>
    </row>
    <row r="164" spans="1:7" ht="47.25" x14ac:dyDescent="0.25">
      <c r="A164" s="37" t="s">
        <v>272</v>
      </c>
      <c r="B164" s="24" t="s">
        <v>273</v>
      </c>
      <c r="C164" s="8">
        <v>0</v>
      </c>
      <c r="D164" s="8">
        <v>0</v>
      </c>
      <c r="E164" s="8">
        <v>0</v>
      </c>
      <c r="F164" s="8">
        <v>16000</v>
      </c>
      <c r="G164" s="8">
        <v>16000</v>
      </c>
    </row>
    <row r="165" spans="1:7" ht="63" x14ac:dyDescent="0.25">
      <c r="A165" s="37" t="s">
        <v>274</v>
      </c>
      <c r="B165" s="13" t="s">
        <v>275</v>
      </c>
      <c r="C165" s="8">
        <v>144433.29999999999</v>
      </c>
      <c r="D165" s="8">
        <v>0</v>
      </c>
      <c r="E165" s="8">
        <v>50000</v>
      </c>
      <c r="F165" s="8">
        <v>0</v>
      </c>
      <c r="G165" s="8">
        <v>0</v>
      </c>
    </row>
    <row r="166" spans="1:7" ht="63" x14ac:dyDescent="0.25">
      <c r="A166" s="37" t="s">
        <v>276</v>
      </c>
      <c r="B166" s="13" t="s">
        <v>277</v>
      </c>
      <c r="C166" s="8">
        <v>100000</v>
      </c>
      <c r="D166" s="8">
        <v>100000</v>
      </c>
      <c r="E166" s="8">
        <v>100000</v>
      </c>
      <c r="F166" s="8" t="e">
        <f>#REF!-E166</f>
        <v>#REF!</v>
      </c>
      <c r="G166" s="40">
        <v>100000</v>
      </c>
    </row>
    <row r="167" spans="1:7" ht="47.25" x14ac:dyDescent="0.25">
      <c r="A167" s="37" t="s">
        <v>276</v>
      </c>
      <c r="B167" s="13" t="s">
        <v>278</v>
      </c>
      <c r="C167" s="8">
        <v>5600</v>
      </c>
      <c r="D167" s="8">
        <v>0</v>
      </c>
      <c r="E167" s="8">
        <v>0</v>
      </c>
      <c r="F167" s="8">
        <v>0</v>
      </c>
      <c r="G167" s="8">
        <v>0</v>
      </c>
    </row>
    <row r="168" spans="1:7" ht="63" x14ac:dyDescent="0.25">
      <c r="A168" s="37" t="s">
        <v>276</v>
      </c>
      <c r="B168" s="13" t="s">
        <v>279</v>
      </c>
      <c r="C168" s="8">
        <v>32182.6</v>
      </c>
      <c r="D168" s="8">
        <v>4343.2</v>
      </c>
      <c r="E168" s="8">
        <v>4343.2</v>
      </c>
      <c r="F168" s="8">
        <v>4343.2</v>
      </c>
      <c r="G168" s="8">
        <v>4343.2</v>
      </c>
    </row>
    <row r="169" spans="1:7" ht="47.25" x14ac:dyDescent="0.25">
      <c r="A169" s="37" t="s">
        <v>276</v>
      </c>
      <c r="B169" s="13" t="s">
        <v>280</v>
      </c>
      <c r="C169" s="8">
        <v>0</v>
      </c>
      <c r="D169" s="8"/>
      <c r="E169" s="8">
        <v>0</v>
      </c>
      <c r="F169" s="8"/>
      <c r="G169" s="8">
        <v>0</v>
      </c>
    </row>
    <row r="170" spans="1:7" ht="47.25" x14ac:dyDescent="0.25">
      <c r="A170" s="37" t="s">
        <v>276</v>
      </c>
      <c r="B170" s="13" t="s">
        <v>281</v>
      </c>
      <c r="C170" s="8">
        <v>0</v>
      </c>
      <c r="D170" s="8"/>
      <c r="E170" s="8">
        <v>0</v>
      </c>
      <c r="F170" s="8"/>
      <c r="G170" s="8">
        <v>0</v>
      </c>
    </row>
    <row r="171" spans="1:7" ht="110.25" x14ac:dyDescent="0.25">
      <c r="A171" s="37" t="s">
        <v>276</v>
      </c>
      <c r="B171" s="13" t="s">
        <v>282</v>
      </c>
      <c r="C171" s="8">
        <v>137466.6</v>
      </c>
      <c r="D171" s="8">
        <v>130593.3</v>
      </c>
      <c r="E171" s="8">
        <v>130593.3</v>
      </c>
      <c r="F171" s="8">
        <v>123720</v>
      </c>
      <c r="G171" s="8">
        <v>123720</v>
      </c>
    </row>
    <row r="172" spans="1:7" ht="47.25" x14ac:dyDescent="0.25">
      <c r="A172" s="37" t="s">
        <v>276</v>
      </c>
      <c r="B172" s="13" t="s">
        <v>283</v>
      </c>
      <c r="C172" s="8">
        <v>0</v>
      </c>
      <c r="D172" s="8">
        <v>7767.9</v>
      </c>
      <c r="E172" s="8">
        <v>7767.9</v>
      </c>
      <c r="F172" s="8">
        <v>8446.4</v>
      </c>
      <c r="G172" s="8">
        <v>8446.4</v>
      </c>
    </row>
    <row r="173" spans="1:7" ht="126" x14ac:dyDescent="0.25">
      <c r="A173" s="37" t="s">
        <v>276</v>
      </c>
      <c r="B173" s="10" t="s">
        <v>284</v>
      </c>
      <c r="C173" s="8">
        <v>0</v>
      </c>
      <c r="D173" s="8">
        <v>20099.900000000001</v>
      </c>
      <c r="E173" s="8">
        <v>17251.099999999999</v>
      </c>
      <c r="F173" s="8">
        <v>20099.900000000001</v>
      </c>
      <c r="G173" s="8">
        <v>20099.900000000001</v>
      </c>
    </row>
    <row r="174" spans="1:7" ht="78.75" x14ac:dyDescent="0.25">
      <c r="A174" s="37" t="s">
        <v>276</v>
      </c>
      <c r="B174" s="10" t="s">
        <v>285</v>
      </c>
      <c r="C174" s="8">
        <v>47165.9</v>
      </c>
      <c r="D174" s="8">
        <v>0</v>
      </c>
      <c r="E174" s="8">
        <v>0</v>
      </c>
      <c r="F174" s="8">
        <v>0</v>
      </c>
      <c r="G174" s="8">
        <v>0</v>
      </c>
    </row>
    <row r="175" spans="1:7" ht="47.25" x14ac:dyDescent="0.25">
      <c r="A175" s="37" t="s">
        <v>276</v>
      </c>
      <c r="B175" s="10" t="s">
        <v>286</v>
      </c>
      <c r="C175" s="8">
        <v>0</v>
      </c>
      <c r="D175" s="8">
        <v>0</v>
      </c>
      <c r="E175" s="8">
        <v>0</v>
      </c>
      <c r="F175" s="8">
        <v>30387.200000000001</v>
      </c>
      <c r="G175" s="8">
        <v>30387.200000000001</v>
      </c>
    </row>
    <row r="176" spans="1:7" ht="47.25" x14ac:dyDescent="0.25">
      <c r="A176" s="37" t="s">
        <v>276</v>
      </c>
      <c r="B176" s="10" t="s">
        <v>287</v>
      </c>
      <c r="C176" s="8">
        <v>25322.3</v>
      </c>
      <c r="D176" s="8">
        <v>158200</v>
      </c>
      <c r="E176" s="8">
        <v>158200</v>
      </c>
      <c r="F176" s="8">
        <v>0</v>
      </c>
      <c r="G176" s="8">
        <v>0</v>
      </c>
    </row>
    <row r="177" spans="1:7" ht="31.5" x14ac:dyDescent="0.25">
      <c r="A177" s="37" t="s">
        <v>276</v>
      </c>
      <c r="B177" s="10" t="s">
        <v>288</v>
      </c>
      <c r="C177" s="8">
        <v>41181.1</v>
      </c>
      <c r="D177" s="8">
        <v>0</v>
      </c>
      <c r="E177" s="8">
        <v>0</v>
      </c>
      <c r="F177" s="8">
        <v>0</v>
      </c>
      <c r="G177" s="8">
        <v>0</v>
      </c>
    </row>
    <row r="178" spans="1:7" ht="63" x14ac:dyDescent="0.25">
      <c r="A178" s="37" t="s">
        <v>276</v>
      </c>
      <c r="B178" s="10" t="s">
        <v>289</v>
      </c>
      <c r="C178" s="8">
        <v>3429.1</v>
      </c>
      <c r="D178" s="8">
        <v>0</v>
      </c>
      <c r="E178" s="8">
        <v>3429.2</v>
      </c>
      <c r="F178" s="8">
        <v>0</v>
      </c>
      <c r="G178" s="8">
        <v>0</v>
      </c>
    </row>
    <row r="179" spans="1:7" ht="47.25" x14ac:dyDescent="0.25">
      <c r="A179" s="3" t="s">
        <v>290</v>
      </c>
      <c r="B179" s="13" t="s">
        <v>291</v>
      </c>
      <c r="C179" s="8">
        <v>29032.3</v>
      </c>
      <c r="D179" s="8">
        <v>24846</v>
      </c>
      <c r="E179" s="8">
        <v>24846</v>
      </c>
      <c r="F179" s="8">
        <v>24846</v>
      </c>
      <c r="G179" s="8">
        <v>24846</v>
      </c>
    </row>
    <row r="180" spans="1:7" ht="63" x14ac:dyDescent="0.25">
      <c r="A180" s="3" t="s">
        <v>292</v>
      </c>
      <c r="B180" s="10" t="s">
        <v>293</v>
      </c>
      <c r="C180" s="8">
        <v>2525.6</v>
      </c>
      <c r="D180" s="8">
        <v>2525.6</v>
      </c>
      <c r="E180" s="8">
        <v>2525.6</v>
      </c>
      <c r="F180" s="8">
        <v>2525.6</v>
      </c>
      <c r="G180" s="8">
        <v>2525.6</v>
      </c>
    </row>
    <row r="181" spans="1:7" ht="47.25" x14ac:dyDescent="0.25">
      <c r="A181" s="3" t="s">
        <v>292</v>
      </c>
      <c r="B181" s="10" t="s">
        <v>294</v>
      </c>
      <c r="C181" s="8">
        <v>1262.8</v>
      </c>
      <c r="D181" s="8">
        <v>1262.8</v>
      </c>
      <c r="E181" s="8">
        <v>1262.8</v>
      </c>
      <c r="F181" s="8">
        <v>1262.8</v>
      </c>
      <c r="G181" s="8">
        <v>1262.8</v>
      </c>
    </row>
    <row r="182" spans="1:7" ht="47.25" x14ac:dyDescent="0.25">
      <c r="A182" s="3" t="s">
        <v>292</v>
      </c>
      <c r="B182" s="10" t="s">
        <v>295</v>
      </c>
      <c r="C182" s="8">
        <v>1262.8</v>
      </c>
      <c r="D182" s="8">
        <v>1262.8</v>
      </c>
      <c r="E182" s="8">
        <v>1262.8</v>
      </c>
      <c r="F182" s="8">
        <v>1262.8</v>
      </c>
      <c r="G182" s="8">
        <v>1262.8</v>
      </c>
    </row>
    <row r="183" spans="1:7" ht="47.25" x14ac:dyDescent="0.25">
      <c r="A183" s="3" t="s">
        <v>292</v>
      </c>
      <c r="B183" s="13" t="s">
        <v>296</v>
      </c>
      <c r="C183" s="8">
        <v>456.4</v>
      </c>
      <c r="D183" s="8">
        <v>456.4</v>
      </c>
      <c r="E183" s="8">
        <v>456.4</v>
      </c>
      <c r="F183" s="8">
        <v>456.4</v>
      </c>
      <c r="G183" s="8">
        <v>456.4</v>
      </c>
    </row>
    <row r="184" spans="1:7" ht="94.5" x14ac:dyDescent="0.25">
      <c r="A184" s="3" t="s">
        <v>292</v>
      </c>
      <c r="B184" s="13" t="s">
        <v>297</v>
      </c>
      <c r="C184" s="8">
        <v>159</v>
      </c>
      <c r="D184" s="8"/>
      <c r="E184" s="8">
        <v>0</v>
      </c>
      <c r="F184" s="8"/>
      <c r="G184" s="8">
        <v>0</v>
      </c>
    </row>
    <row r="185" spans="1:7" ht="63" x14ac:dyDescent="0.25">
      <c r="A185" s="3" t="s">
        <v>292</v>
      </c>
      <c r="B185" s="13" t="s">
        <v>298</v>
      </c>
      <c r="C185" s="8">
        <v>489.6</v>
      </c>
      <c r="D185" s="8">
        <v>489.6</v>
      </c>
      <c r="E185" s="8">
        <v>489.6</v>
      </c>
      <c r="F185" s="8">
        <v>489.6</v>
      </c>
      <c r="G185" s="8">
        <v>489.6</v>
      </c>
    </row>
    <row r="186" spans="1:7" ht="63" x14ac:dyDescent="0.25">
      <c r="A186" s="3" t="s">
        <v>292</v>
      </c>
      <c r="B186" s="13" t="s">
        <v>299</v>
      </c>
      <c r="C186" s="8">
        <v>1262.8</v>
      </c>
      <c r="D186" s="8">
        <v>1262.8</v>
      </c>
      <c r="E186" s="8">
        <v>1262.8</v>
      </c>
      <c r="F186" s="8">
        <v>1262.8</v>
      </c>
      <c r="G186" s="8">
        <v>1262.8</v>
      </c>
    </row>
    <row r="187" spans="1:7" ht="47.25" x14ac:dyDescent="0.25">
      <c r="A187" s="3" t="s">
        <v>292</v>
      </c>
      <c r="B187" s="13" t="s">
        <v>300</v>
      </c>
      <c r="C187" s="8">
        <v>4857.3999999999996</v>
      </c>
      <c r="D187" s="8">
        <v>4857.3999999999996</v>
      </c>
      <c r="E187" s="8">
        <v>4857.3999999999996</v>
      </c>
      <c r="F187" s="8">
        <v>4857.3999999999996</v>
      </c>
      <c r="G187" s="8">
        <v>4857.3999999999996</v>
      </c>
    </row>
    <row r="188" spans="1:7" ht="63" x14ac:dyDescent="0.25">
      <c r="A188" s="37" t="s">
        <v>292</v>
      </c>
      <c r="B188" s="13" t="s">
        <v>301</v>
      </c>
      <c r="C188" s="8">
        <v>5326.5</v>
      </c>
      <c r="D188" s="8">
        <v>5326.5</v>
      </c>
      <c r="E188" s="8">
        <v>5326.5</v>
      </c>
      <c r="F188" s="8">
        <v>5326.5</v>
      </c>
      <c r="G188" s="8">
        <v>5326.5</v>
      </c>
    </row>
    <row r="189" spans="1:7" ht="78.75" x14ac:dyDescent="0.25">
      <c r="A189" s="37" t="s">
        <v>292</v>
      </c>
      <c r="B189" s="13" t="s">
        <v>302</v>
      </c>
      <c r="C189" s="8">
        <v>0</v>
      </c>
      <c r="D189" s="8">
        <v>5333.8</v>
      </c>
      <c r="E189" s="8">
        <v>0</v>
      </c>
      <c r="F189" s="8">
        <v>0</v>
      </c>
      <c r="G189" s="8">
        <v>0</v>
      </c>
    </row>
    <row r="190" spans="1:7" ht="78.75" x14ac:dyDescent="0.25">
      <c r="A190" s="37" t="s">
        <v>292</v>
      </c>
      <c r="B190" s="13" t="s">
        <v>303</v>
      </c>
      <c r="C190" s="8">
        <v>70</v>
      </c>
      <c r="D190" s="8">
        <v>70</v>
      </c>
      <c r="E190" s="8">
        <v>70</v>
      </c>
      <c r="F190" s="8">
        <v>70</v>
      </c>
      <c r="G190" s="8">
        <v>70</v>
      </c>
    </row>
    <row r="191" spans="1:7" ht="31.5" x14ac:dyDescent="0.25">
      <c r="A191" s="37" t="s">
        <v>304</v>
      </c>
      <c r="B191" s="13" t="s">
        <v>305</v>
      </c>
      <c r="C191" s="8">
        <v>0</v>
      </c>
      <c r="D191" s="8">
        <v>0</v>
      </c>
      <c r="E191" s="8">
        <v>0</v>
      </c>
      <c r="F191" s="8">
        <v>0</v>
      </c>
      <c r="G191" s="8">
        <v>0</v>
      </c>
    </row>
    <row r="192" spans="1:7" ht="31.5" x14ac:dyDescent="0.25">
      <c r="A192" s="37" t="s">
        <v>304</v>
      </c>
      <c r="B192" s="13" t="s">
        <v>306</v>
      </c>
      <c r="C192" s="8">
        <v>21312.2</v>
      </c>
      <c r="D192" s="8">
        <v>21666.799999999999</v>
      </c>
      <c r="E192" s="8">
        <v>21666.799999999999</v>
      </c>
      <c r="F192" s="8">
        <v>21666.799999999999</v>
      </c>
      <c r="G192" s="8">
        <v>21666.799999999999</v>
      </c>
    </row>
    <row r="193" spans="1:7" ht="47.25" x14ac:dyDescent="0.25">
      <c r="A193" s="37" t="s">
        <v>304</v>
      </c>
      <c r="B193" s="13" t="s">
        <v>307</v>
      </c>
      <c r="C193" s="8">
        <v>1024.9000000000001</v>
      </c>
      <c r="D193" s="8">
        <v>1024.9000000000001</v>
      </c>
      <c r="E193" s="8">
        <v>1024.9000000000001</v>
      </c>
      <c r="F193" s="8">
        <v>1024.9000000000001</v>
      </c>
      <c r="G193" s="8">
        <v>1024.9000000000001</v>
      </c>
    </row>
    <row r="194" spans="1:7" ht="47.25" x14ac:dyDescent="0.25">
      <c r="A194" s="37" t="s">
        <v>304</v>
      </c>
      <c r="B194" s="13" t="s">
        <v>308</v>
      </c>
      <c r="C194" s="8">
        <v>1569.1</v>
      </c>
      <c r="D194" s="8">
        <v>2904.7</v>
      </c>
      <c r="E194" s="8">
        <v>2904.7</v>
      </c>
      <c r="F194" s="8">
        <v>2904.7</v>
      </c>
      <c r="G194" s="8">
        <v>2904.7</v>
      </c>
    </row>
    <row r="195" spans="1:7" ht="63" x14ac:dyDescent="0.25">
      <c r="A195" s="37" t="s">
        <v>304</v>
      </c>
      <c r="B195" s="13" t="s">
        <v>309</v>
      </c>
      <c r="C195" s="8">
        <v>137.69999999999999</v>
      </c>
      <c r="D195" s="8">
        <v>0</v>
      </c>
      <c r="E195" s="8">
        <v>0</v>
      </c>
      <c r="F195" s="8">
        <v>0</v>
      </c>
      <c r="G195" s="8">
        <v>0</v>
      </c>
    </row>
    <row r="196" spans="1:7" ht="78.75" x14ac:dyDescent="0.25">
      <c r="A196" s="37" t="s">
        <v>304</v>
      </c>
      <c r="B196" s="13" t="s">
        <v>310</v>
      </c>
      <c r="C196" s="8">
        <v>1569.7</v>
      </c>
      <c r="D196" s="8">
        <v>0</v>
      </c>
      <c r="E196" s="8">
        <v>0</v>
      </c>
      <c r="F196" s="8">
        <v>0</v>
      </c>
      <c r="G196" s="8">
        <v>0</v>
      </c>
    </row>
    <row r="197" spans="1:7" ht="47.25" x14ac:dyDescent="0.25">
      <c r="A197" s="37" t="s">
        <v>304</v>
      </c>
      <c r="B197" s="13" t="s">
        <v>311</v>
      </c>
      <c r="C197" s="8">
        <v>964.7</v>
      </c>
      <c r="D197" s="8">
        <v>964.7</v>
      </c>
      <c r="E197" s="8">
        <v>964.7</v>
      </c>
      <c r="F197" s="8">
        <v>964.7</v>
      </c>
      <c r="G197" s="8">
        <v>964.7</v>
      </c>
    </row>
    <row r="198" spans="1:7" ht="47.25" x14ac:dyDescent="0.25">
      <c r="A198" s="37" t="s">
        <v>304</v>
      </c>
      <c r="B198" s="13" t="s">
        <v>312</v>
      </c>
      <c r="C198" s="8">
        <v>0</v>
      </c>
      <c r="D198" s="8">
        <v>10079.5</v>
      </c>
      <c r="E198" s="8">
        <v>10079.5</v>
      </c>
      <c r="F198" s="8">
        <v>10079.5</v>
      </c>
      <c r="G198" s="8">
        <v>10079.5</v>
      </c>
    </row>
    <row r="199" spans="1:7" ht="63" x14ac:dyDescent="0.25">
      <c r="A199" s="37" t="s">
        <v>304</v>
      </c>
      <c r="B199" s="13" t="s">
        <v>313</v>
      </c>
      <c r="C199" s="8">
        <v>2839.3</v>
      </c>
      <c r="D199" s="8">
        <v>4714.1000000000004</v>
      </c>
      <c r="E199" s="8">
        <v>4714.1000000000004</v>
      </c>
      <c r="F199" s="8">
        <v>4714.1000000000004</v>
      </c>
      <c r="G199" s="8">
        <v>4714.1000000000004</v>
      </c>
    </row>
    <row r="200" spans="1:7" ht="63" x14ac:dyDescent="0.25">
      <c r="A200" s="38" t="s">
        <v>304</v>
      </c>
      <c r="B200" s="41" t="s">
        <v>314</v>
      </c>
      <c r="C200" s="8">
        <v>12185.1</v>
      </c>
      <c r="D200" s="8">
        <v>12185.1</v>
      </c>
      <c r="E200" s="8">
        <v>12185.1</v>
      </c>
      <c r="F200" s="8">
        <v>12185.1</v>
      </c>
      <c r="G200" s="8">
        <v>12185.1</v>
      </c>
    </row>
    <row r="201" spans="1:7" ht="94.5" x14ac:dyDescent="0.25">
      <c r="A201" s="37" t="s">
        <v>315</v>
      </c>
      <c r="B201" s="13" t="s">
        <v>316</v>
      </c>
      <c r="C201" s="8">
        <v>1758.3</v>
      </c>
      <c r="D201" s="8">
        <v>2358.3000000000002</v>
      </c>
      <c r="E201" s="8">
        <v>2358.3000000000002</v>
      </c>
      <c r="F201" s="8">
        <v>2358.3000000000002</v>
      </c>
      <c r="G201" s="8">
        <v>2358.3000000000002</v>
      </c>
    </row>
    <row r="202" spans="1:7" ht="31.5" x14ac:dyDescent="0.25">
      <c r="A202" s="37" t="s">
        <v>304</v>
      </c>
      <c r="B202" s="13" t="s">
        <v>317</v>
      </c>
      <c r="C202" s="8">
        <v>418</v>
      </c>
      <c r="D202" s="8">
        <v>0</v>
      </c>
      <c r="E202" s="8">
        <v>0</v>
      </c>
      <c r="F202" s="8">
        <v>0</v>
      </c>
      <c r="G202" s="8">
        <v>0</v>
      </c>
    </row>
    <row r="203" spans="1:7" ht="63" x14ac:dyDescent="0.25">
      <c r="A203" s="37" t="s">
        <v>304</v>
      </c>
      <c r="B203" s="42" t="s">
        <v>318</v>
      </c>
      <c r="C203" s="8">
        <v>2310</v>
      </c>
      <c r="D203" s="8"/>
      <c r="E203" s="8">
        <v>0</v>
      </c>
      <c r="F203" s="8"/>
      <c r="G203" s="8">
        <v>0</v>
      </c>
    </row>
    <row r="204" spans="1:7" ht="63" x14ac:dyDescent="0.25">
      <c r="A204" s="37" t="s">
        <v>304</v>
      </c>
      <c r="B204" s="42" t="s">
        <v>319</v>
      </c>
      <c r="C204" s="8">
        <v>4920</v>
      </c>
      <c r="D204" s="8"/>
      <c r="E204" s="8">
        <v>0</v>
      </c>
      <c r="F204" s="8"/>
      <c r="G204" s="8">
        <v>0</v>
      </c>
    </row>
    <row r="205" spans="1:7" ht="63" x14ac:dyDescent="0.25">
      <c r="A205" s="37" t="s">
        <v>304</v>
      </c>
      <c r="B205" s="42" t="s">
        <v>320</v>
      </c>
      <c r="C205" s="8">
        <v>220</v>
      </c>
      <c r="D205" s="8"/>
      <c r="E205" s="8">
        <v>0</v>
      </c>
      <c r="F205" s="8"/>
      <c r="G205" s="8">
        <v>0</v>
      </c>
    </row>
    <row r="206" spans="1:7" ht="63" x14ac:dyDescent="0.25">
      <c r="A206" s="37" t="s">
        <v>304</v>
      </c>
      <c r="B206" s="42" t="s">
        <v>321</v>
      </c>
      <c r="C206" s="8">
        <v>0</v>
      </c>
      <c r="D206" s="8">
        <v>6020</v>
      </c>
      <c r="E206" s="8">
        <v>6020</v>
      </c>
      <c r="F206" s="8">
        <v>17810</v>
      </c>
      <c r="G206" s="8">
        <v>17810</v>
      </c>
    </row>
    <row r="207" spans="1:7" ht="63" x14ac:dyDescent="0.25">
      <c r="A207" s="38" t="s">
        <v>304</v>
      </c>
      <c r="B207" s="41" t="s">
        <v>322</v>
      </c>
      <c r="C207" s="8">
        <v>512.5</v>
      </c>
      <c r="D207" s="8">
        <v>512.5</v>
      </c>
      <c r="E207" s="8">
        <v>512.5</v>
      </c>
      <c r="F207" s="8">
        <v>512.5</v>
      </c>
      <c r="G207" s="8">
        <v>512.5</v>
      </c>
    </row>
    <row r="208" spans="1:7" ht="31.5" x14ac:dyDescent="0.25">
      <c r="A208" s="5" t="s">
        <v>323</v>
      </c>
      <c r="B208" s="6" t="s">
        <v>324</v>
      </c>
      <c r="C208" s="7">
        <f>SUM(C209:C253)</f>
        <v>3110758.5</v>
      </c>
      <c r="D208" s="7">
        <f>SUM(D209:D253)</f>
        <v>2999660.8000000003</v>
      </c>
      <c r="E208" s="7">
        <f>SUM(E209:E253)</f>
        <v>2999660.8000000003</v>
      </c>
      <c r="F208" s="7">
        <f>SUM(F209:F253)</f>
        <v>3048541.3</v>
      </c>
      <c r="G208" s="7">
        <f>SUM(G209:G253)</f>
        <v>3048541.3</v>
      </c>
    </row>
    <row r="209" spans="1:7" ht="47.25" x14ac:dyDescent="0.25">
      <c r="A209" s="3" t="s">
        <v>325</v>
      </c>
      <c r="B209" s="13" t="s">
        <v>326</v>
      </c>
      <c r="C209" s="8">
        <v>8918</v>
      </c>
      <c r="D209" s="8">
        <v>10380.200000000001</v>
      </c>
      <c r="E209" s="8">
        <v>10380.200000000001</v>
      </c>
      <c r="F209" s="8">
        <v>10776.9</v>
      </c>
      <c r="G209" s="8">
        <v>10776.9</v>
      </c>
    </row>
    <row r="210" spans="1:7" ht="47.25" x14ac:dyDescent="0.25">
      <c r="A210" s="3" t="s">
        <v>327</v>
      </c>
      <c r="B210" s="13" t="s">
        <v>328</v>
      </c>
      <c r="C210" s="8">
        <v>123094.1</v>
      </c>
      <c r="D210" s="8">
        <v>284566.40000000002</v>
      </c>
      <c r="E210" s="8">
        <v>284566.40000000002</v>
      </c>
      <c r="F210" s="8">
        <v>306801.09999999998</v>
      </c>
      <c r="G210" s="8">
        <v>306801.09999999998</v>
      </c>
    </row>
    <row r="211" spans="1:7" ht="63" x14ac:dyDescent="0.25">
      <c r="A211" s="3" t="s">
        <v>329</v>
      </c>
      <c r="B211" s="13" t="s">
        <v>330</v>
      </c>
      <c r="C211" s="8">
        <v>5233</v>
      </c>
      <c r="D211" s="8">
        <v>5233</v>
      </c>
      <c r="E211" s="8">
        <v>5233</v>
      </c>
      <c r="F211" s="8">
        <v>5233</v>
      </c>
      <c r="G211" s="8">
        <v>5233</v>
      </c>
    </row>
    <row r="212" spans="1:7" ht="63" x14ac:dyDescent="0.25">
      <c r="A212" s="3" t="s">
        <v>329</v>
      </c>
      <c r="B212" s="13" t="s">
        <v>331</v>
      </c>
      <c r="C212" s="8">
        <v>236.4</v>
      </c>
      <c r="D212" s="8">
        <v>236.4</v>
      </c>
      <c r="E212" s="8">
        <v>236.4</v>
      </c>
      <c r="F212" s="8">
        <v>236.4</v>
      </c>
      <c r="G212" s="8">
        <v>236.4</v>
      </c>
    </row>
    <row r="213" spans="1:7" ht="78.75" x14ac:dyDescent="0.25">
      <c r="A213" s="3" t="s">
        <v>329</v>
      </c>
      <c r="B213" s="13" t="s">
        <v>332</v>
      </c>
      <c r="C213" s="8">
        <v>137.1</v>
      </c>
      <c r="D213" s="8">
        <v>124.2</v>
      </c>
      <c r="E213" s="8">
        <v>124.2</v>
      </c>
      <c r="F213" s="8">
        <v>124.2</v>
      </c>
      <c r="G213" s="8">
        <v>124.2</v>
      </c>
    </row>
    <row r="214" spans="1:7" ht="63" x14ac:dyDescent="0.25">
      <c r="A214" s="3" t="s">
        <v>329</v>
      </c>
      <c r="B214" s="13" t="s">
        <v>333</v>
      </c>
      <c r="C214" s="8">
        <v>872.3</v>
      </c>
      <c r="D214" s="8">
        <v>872.3</v>
      </c>
      <c r="E214" s="8">
        <v>872.3</v>
      </c>
      <c r="F214" s="8">
        <v>872.3</v>
      </c>
      <c r="G214" s="8">
        <v>872.3</v>
      </c>
    </row>
    <row r="215" spans="1:7" ht="47.25" x14ac:dyDescent="0.25">
      <c r="A215" s="3" t="s">
        <v>329</v>
      </c>
      <c r="B215" s="13" t="s">
        <v>334</v>
      </c>
      <c r="C215" s="8">
        <v>1182.7</v>
      </c>
      <c r="D215" s="8">
        <v>1182.7</v>
      </c>
      <c r="E215" s="8">
        <v>1182.7</v>
      </c>
      <c r="F215" s="8">
        <v>1182.7</v>
      </c>
      <c r="G215" s="8">
        <v>1182.7</v>
      </c>
    </row>
    <row r="216" spans="1:7" ht="53.25" customHeight="1" x14ac:dyDescent="0.25">
      <c r="A216" s="3" t="s">
        <v>335</v>
      </c>
      <c r="B216" s="13" t="s">
        <v>336</v>
      </c>
      <c r="C216" s="8">
        <v>5607.5</v>
      </c>
      <c r="D216" s="8">
        <v>6687.3</v>
      </c>
      <c r="E216" s="8">
        <v>6687.3</v>
      </c>
      <c r="F216" s="8">
        <v>6953.7</v>
      </c>
      <c r="G216" s="8">
        <v>6953.7</v>
      </c>
    </row>
    <row r="217" spans="1:7" ht="128.25" customHeight="1" x14ac:dyDescent="0.25">
      <c r="A217" s="3" t="s">
        <v>335</v>
      </c>
      <c r="B217" s="13" t="s">
        <v>337</v>
      </c>
      <c r="C217" s="8">
        <v>11332.3</v>
      </c>
      <c r="D217" s="8">
        <v>2100</v>
      </c>
      <c r="E217" s="8">
        <v>2100</v>
      </c>
      <c r="F217" s="8">
        <v>2100</v>
      </c>
      <c r="G217" s="8">
        <v>2100</v>
      </c>
    </row>
    <row r="218" spans="1:7" ht="69" customHeight="1" x14ac:dyDescent="0.25">
      <c r="A218" s="3" t="s">
        <v>335</v>
      </c>
      <c r="B218" s="13" t="s">
        <v>338</v>
      </c>
      <c r="C218" s="8">
        <v>11684.9</v>
      </c>
      <c r="D218" s="8">
        <v>12249.5</v>
      </c>
      <c r="E218" s="8">
        <v>12249.5</v>
      </c>
      <c r="F218" s="8">
        <v>12882.2</v>
      </c>
      <c r="G218" s="8">
        <v>12882.2</v>
      </c>
    </row>
    <row r="219" spans="1:7" ht="78.75" x14ac:dyDescent="0.25">
      <c r="A219" s="3" t="s">
        <v>335</v>
      </c>
      <c r="B219" s="13" t="s">
        <v>339</v>
      </c>
      <c r="C219" s="8">
        <v>18126.3</v>
      </c>
      <c r="D219" s="8">
        <v>0</v>
      </c>
      <c r="E219" s="8">
        <v>21148</v>
      </c>
      <c r="F219" s="8">
        <v>0</v>
      </c>
      <c r="G219" s="8">
        <v>23900.3</v>
      </c>
    </row>
    <row r="220" spans="1:7" ht="63" x14ac:dyDescent="0.25">
      <c r="A220" s="3" t="s">
        <v>335</v>
      </c>
      <c r="B220" s="13" t="s">
        <v>340</v>
      </c>
      <c r="C220" s="8">
        <v>8694.2000000000007</v>
      </c>
      <c r="D220" s="8">
        <v>7745.1</v>
      </c>
      <c r="E220" s="8">
        <v>7745.1</v>
      </c>
      <c r="F220" s="8">
        <v>7745.1</v>
      </c>
      <c r="G220" s="8">
        <v>7745.1</v>
      </c>
    </row>
    <row r="221" spans="1:7" ht="47.25" x14ac:dyDescent="0.25">
      <c r="A221" s="3" t="s">
        <v>335</v>
      </c>
      <c r="B221" s="13" t="s">
        <v>341</v>
      </c>
      <c r="C221" s="8">
        <v>15019.5</v>
      </c>
      <c r="D221" s="8">
        <v>64094.1</v>
      </c>
      <c r="E221" s="8">
        <v>64094.1</v>
      </c>
      <c r="F221" s="8">
        <v>67536.800000000003</v>
      </c>
      <c r="G221" s="8">
        <v>67536.800000000003</v>
      </c>
    </row>
    <row r="222" spans="1:7" ht="63" x14ac:dyDescent="0.25">
      <c r="A222" s="3" t="s">
        <v>335</v>
      </c>
      <c r="B222" s="13" t="s">
        <v>342</v>
      </c>
      <c r="C222" s="8">
        <v>2704.3</v>
      </c>
      <c r="D222" s="8">
        <v>2704.3</v>
      </c>
      <c r="E222" s="8">
        <v>2704.3</v>
      </c>
      <c r="F222" s="8">
        <v>2704.3</v>
      </c>
      <c r="G222" s="8">
        <v>2704.3</v>
      </c>
    </row>
    <row r="223" spans="1:7" ht="63" x14ac:dyDescent="0.25">
      <c r="A223" s="37" t="s">
        <v>335</v>
      </c>
      <c r="B223" s="24" t="s">
        <v>343</v>
      </c>
      <c r="C223" s="8">
        <v>0</v>
      </c>
      <c r="D223" s="8">
        <v>0.6</v>
      </c>
      <c r="E223" s="8">
        <v>0.6</v>
      </c>
      <c r="F223" s="8">
        <v>0.6</v>
      </c>
      <c r="G223" s="8">
        <v>0.6</v>
      </c>
    </row>
    <row r="224" spans="1:7" ht="63" x14ac:dyDescent="0.25">
      <c r="A224" s="37" t="s">
        <v>335</v>
      </c>
      <c r="B224" s="24" t="s">
        <v>344</v>
      </c>
      <c r="C224" s="8">
        <v>16441.900000000001</v>
      </c>
      <c r="D224" s="8">
        <v>19081.900000000001</v>
      </c>
      <c r="E224" s="8">
        <v>19081.900000000001</v>
      </c>
      <c r="F224" s="8">
        <v>19842.099999999999</v>
      </c>
      <c r="G224" s="8">
        <v>19842.099999999999</v>
      </c>
    </row>
    <row r="225" spans="1:7" ht="63" x14ac:dyDescent="0.25">
      <c r="A225" s="3" t="s">
        <v>335</v>
      </c>
      <c r="B225" s="13" t="s">
        <v>345</v>
      </c>
      <c r="C225" s="8">
        <v>25309</v>
      </c>
      <c r="D225" s="8">
        <v>29353.5</v>
      </c>
      <c r="E225" s="8">
        <v>29353.5</v>
      </c>
      <c r="F225" s="8">
        <v>30527.599999999999</v>
      </c>
      <c r="G225" s="8">
        <v>30527.599999999999</v>
      </c>
    </row>
    <row r="226" spans="1:7" ht="60.75" customHeight="1" x14ac:dyDescent="0.25">
      <c r="A226" s="3" t="s">
        <v>335</v>
      </c>
      <c r="B226" s="13" t="s">
        <v>346</v>
      </c>
      <c r="C226" s="8">
        <v>168062.6</v>
      </c>
      <c r="D226" s="8">
        <v>185420.5</v>
      </c>
      <c r="E226" s="8">
        <v>185420.5</v>
      </c>
      <c r="F226" s="8">
        <v>192837.3</v>
      </c>
      <c r="G226" s="8">
        <v>192837.3</v>
      </c>
    </row>
    <row r="227" spans="1:7" ht="63" x14ac:dyDescent="0.25">
      <c r="A227" s="3" t="s">
        <v>335</v>
      </c>
      <c r="B227" s="13" t="s">
        <v>347</v>
      </c>
      <c r="C227" s="8">
        <v>125311</v>
      </c>
      <c r="D227" s="8">
        <v>136329.9</v>
      </c>
      <c r="E227" s="8">
        <v>136329.9</v>
      </c>
      <c r="F227" s="8">
        <v>141783.1</v>
      </c>
      <c r="G227" s="8">
        <v>141783.1</v>
      </c>
    </row>
    <row r="228" spans="1:7" ht="78.75" x14ac:dyDescent="0.25">
      <c r="A228" s="3" t="s">
        <v>335</v>
      </c>
      <c r="B228" s="13" t="s">
        <v>348</v>
      </c>
      <c r="C228" s="8">
        <v>278.60000000000002</v>
      </c>
      <c r="D228" s="8">
        <v>314.39999999999998</v>
      </c>
      <c r="E228" s="8">
        <v>314.39999999999998</v>
      </c>
      <c r="F228" s="8">
        <v>331.1</v>
      </c>
      <c r="G228" s="8">
        <v>331.1</v>
      </c>
    </row>
    <row r="229" spans="1:7" ht="78.75" x14ac:dyDescent="0.25">
      <c r="A229" s="3" t="s">
        <v>335</v>
      </c>
      <c r="B229" s="13" t="s">
        <v>349</v>
      </c>
      <c r="C229" s="8">
        <v>12.4</v>
      </c>
      <c r="D229" s="8">
        <v>18.100000000000001</v>
      </c>
      <c r="E229" s="8">
        <v>18.100000000000001</v>
      </c>
      <c r="F229" s="8">
        <v>18.100000000000001</v>
      </c>
      <c r="G229" s="8">
        <v>18.100000000000001</v>
      </c>
    </row>
    <row r="230" spans="1:7" ht="141.75" x14ac:dyDescent="0.25">
      <c r="A230" s="3" t="s">
        <v>335</v>
      </c>
      <c r="B230" s="13" t="s">
        <v>350</v>
      </c>
      <c r="C230" s="8">
        <v>720</v>
      </c>
      <c r="D230" s="8">
        <v>336</v>
      </c>
      <c r="E230" s="8">
        <v>336</v>
      </c>
      <c r="F230" s="8">
        <v>336</v>
      </c>
      <c r="G230" s="8">
        <v>336</v>
      </c>
    </row>
    <row r="231" spans="1:7" ht="189" x14ac:dyDescent="0.25">
      <c r="A231" s="3" t="s">
        <v>335</v>
      </c>
      <c r="B231" s="13" t="s">
        <v>351</v>
      </c>
      <c r="C231" s="8">
        <v>826.4</v>
      </c>
      <c r="D231" s="8">
        <v>1140.3</v>
      </c>
      <c r="E231" s="8">
        <v>1140.3</v>
      </c>
      <c r="F231" s="8">
        <v>1185.9000000000001</v>
      </c>
      <c r="G231" s="8">
        <v>1185.9000000000001</v>
      </c>
    </row>
    <row r="232" spans="1:7" ht="78.75" x14ac:dyDescent="0.25">
      <c r="A232" s="3" t="s">
        <v>335</v>
      </c>
      <c r="B232" s="13" t="s">
        <v>352</v>
      </c>
      <c r="C232" s="8">
        <v>1131</v>
      </c>
      <c r="D232" s="8"/>
      <c r="E232" s="8">
        <v>0</v>
      </c>
      <c r="F232" s="8"/>
      <c r="G232" s="8">
        <v>0</v>
      </c>
    </row>
    <row r="233" spans="1:7" ht="78.75" x14ac:dyDescent="0.25">
      <c r="A233" s="3" t="s">
        <v>335</v>
      </c>
      <c r="B233" s="43" t="s">
        <v>353</v>
      </c>
      <c r="C233" s="8">
        <v>65.099999999999994</v>
      </c>
      <c r="D233" s="8">
        <v>65.099999999999994</v>
      </c>
      <c r="E233" s="8">
        <v>65.099999999999994</v>
      </c>
      <c r="F233" s="8">
        <v>65.099999999999994</v>
      </c>
      <c r="G233" s="8">
        <v>65.099999999999994</v>
      </c>
    </row>
    <row r="234" spans="1:7" ht="141.75" x14ac:dyDescent="0.25">
      <c r="A234" s="3" t="s">
        <v>354</v>
      </c>
      <c r="B234" s="13" t="s">
        <v>355</v>
      </c>
      <c r="C234" s="8">
        <v>4245.8999999999996</v>
      </c>
      <c r="D234" s="8">
        <v>1917.5</v>
      </c>
      <c r="E234" s="8">
        <v>1917.5</v>
      </c>
      <c r="F234" s="8">
        <v>1917.5</v>
      </c>
      <c r="G234" s="8">
        <v>1917.5</v>
      </c>
    </row>
    <row r="235" spans="1:7" ht="110.25" x14ac:dyDescent="0.25">
      <c r="A235" s="3" t="s">
        <v>354</v>
      </c>
      <c r="B235" s="13" t="s">
        <v>356</v>
      </c>
      <c r="C235" s="8">
        <v>5381.1</v>
      </c>
      <c r="D235" s="8">
        <v>4876.2</v>
      </c>
      <c r="E235" s="8">
        <v>4876.2</v>
      </c>
      <c r="F235" s="8">
        <v>4876.2</v>
      </c>
      <c r="G235" s="8">
        <v>4876.2</v>
      </c>
    </row>
    <row r="236" spans="1:7" ht="189" x14ac:dyDescent="0.25">
      <c r="A236" s="3" t="s">
        <v>354</v>
      </c>
      <c r="B236" s="13" t="s">
        <v>357</v>
      </c>
      <c r="C236" s="44">
        <v>913.6</v>
      </c>
      <c r="D236" s="44"/>
      <c r="E236" s="8">
        <v>0</v>
      </c>
      <c r="F236" s="8"/>
      <c r="G236" s="8">
        <v>0</v>
      </c>
    </row>
    <row r="237" spans="1:7" ht="189" x14ac:dyDescent="0.25">
      <c r="A237" s="3" t="s">
        <v>354</v>
      </c>
      <c r="B237" s="13" t="s">
        <v>358</v>
      </c>
      <c r="C237" s="44">
        <v>4159.7</v>
      </c>
      <c r="D237" s="44">
        <v>3531.8</v>
      </c>
      <c r="E237" s="44">
        <v>3531.8</v>
      </c>
      <c r="F237" s="44">
        <v>3531.8</v>
      </c>
      <c r="G237" s="44">
        <v>3531.8</v>
      </c>
    </row>
    <row r="238" spans="1:7" ht="126" x14ac:dyDescent="0.25">
      <c r="A238" s="3" t="s">
        <v>354</v>
      </c>
      <c r="B238" s="13" t="s">
        <v>359</v>
      </c>
      <c r="C238" s="44">
        <v>83323</v>
      </c>
      <c r="D238" s="44">
        <v>82316.5</v>
      </c>
      <c r="E238" s="44">
        <v>82316.5</v>
      </c>
      <c r="F238" s="44">
        <v>82316.5</v>
      </c>
      <c r="G238" s="44">
        <v>82316.5</v>
      </c>
    </row>
    <row r="239" spans="1:7" ht="94.5" x14ac:dyDescent="0.25">
      <c r="A239" s="3" t="s">
        <v>354</v>
      </c>
      <c r="B239" s="13" t="s">
        <v>360</v>
      </c>
      <c r="C239" s="8">
        <v>1260528.3999999999</v>
      </c>
      <c r="D239" s="8">
        <v>1056462.8999999999</v>
      </c>
      <c r="E239" s="8">
        <v>1056462.8999999999</v>
      </c>
      <c r="F239" s="8">
        <v>1056462.8999999999</v>
      </c>
      <c r="G239" s="8">
        <v>1056462.8999999999</v>
      </c>
    </row>
    <row r="240" spans="1:7" ht="78.75" x14ac:dyDescent="0.25">
      <c r="A240" s="3" t="s">
        <v>354</v>
      </c>
      <c r="B240" s="13" t="s">
        <v>361</v>
      </c>
      <c r="C240" s="8">
        <v>795054.1</v>
      </c>
      <c r="D240" s="8">
        <v>659249.9</v>
      </c>
      <c r="E240" s="8">
        <v>659249.9</v>
      </c>
      <c r="F240" s="8">
        <v>659249.9</v>
      </c>
      <c r="G240" s="8">
        <v>659249.9</v>
      </c>
    </row>
    <row r="241" spans="1:7" ht="126" x14ac:dyDescent="0.25">
      <c r="A241" s="3" t="s">
        <v>354</v>
      </c>
      <c r="B241" s="13" t="s">
        <v>362</v>
      </c>
      <c r="C241" s="8">
        <v>38837</v>
      </c>
      <c r="D241" s="8">
        <v>38620.199999999997</v>
      </c>
      <c r="E241" s="8">
        <v>38620.199999999997</v>
      </c>
      <c r="F241" s="8">
        <v>38620.199999999997</v>
      </c>
      <c r="G241" s="8">
        <v>38620.199999999997</v>
      </c>
    </row>
    <row r="242" spans="1:7" ht="47.25" x14ac:dyDescent="0.25">
      <c r="A242" s="3" t="s">
        <v>363</v>
      </c>
      <c r="B242" s="13" t="s">
        <v>364</v>
      </c>
      <c r="C242" s="8">
        <v>108885.9</v>
      </c>
      <c r="D242" s="8">
        <v>109083.2</v>
      </c>
      <c r="E242" s="8">
        <v>109083.2</v>
      </c>
      <c r="F242" s="8">
        <v>113528.2</v>
      </c>
      <c r="G242" s="8">
        <v>113528.2</v>
      </c>
    </row>
    <row r="243" spans="1:7" ht="78.75" x14ac:dyDescent="0.25">
      <c r="A243" s="3" t="s">
        <v>365</v>
      </c>
      <c r="B243" s="13" t="s">
        <v>366</v>
      </c>
      <c r="C243" s="8">
        <v>29039.1</v>
      </c>
      <c r="D243" s="8">
        <v>30810.799999999999</v>
      </c>
      <c r="E243" s="8">
        <v>30810.799999999999</v>
      </c>
      <c r="F243" s="8">
        <v>30810.799999999999</v>
      </c>
      <c r="G243" s="8">
        <v>30810.799999999999</v>
      </c>
    </row>
    <row r="244" spans="1:7" ht="94.5" x14ac:dyDescent="0.25">
      <c r="A244" s="3" t="s">
        <v>367</v>
      </c>
      <c r="B244" s="13" t="s">
        <v>368</v>
      </c>
      <c r="C244" s="8">
        <v>75248.399999999994</v>
      </c>
      <c r="D244" s="8">
        <v>86960.4</v>
      </c>
      <c r="E244" s="8">
        <v>86960.4</v>
      </c>
      <c r="F244" s="8">
        <v>86960.4</v>
      </c>
      <c r="G244" s="8">
        <v>86960.4</v>
      </c>
    </row>
    <row r="245" spans="1:7" ht="110.25" x14ac:dyDescent="0.25">
      <c r="A245" s="3" t="s">
        <v>367</v>
      </c>
      <c r="B245" s="13" t="s">
        <v>369</v>
      </c>
      <c r="C245" s="8">
        <v>10870.1</v>
      </c>
      <c r="D245" s="8"/>
      <c r="E245" s="8">
        <v>0</v>
      </c>
      <c r="F245" s="8"/>
      <c r="G245" s="8">
        <v>0</v>
      </c>
    </row>
    <row r="246" spans="1:7" ht="63" x14ac:dyDescent="0.25">
      <c r="A246" s="3" t="s">
        <v>370</v>
      </c>
      <c r="B246" s="13" t="s">
        <v>371</v>
      </c>
      <c r="C246" s="8">
        <v>12.1</v>
      </c>
      <c r="D246" s="8">
        <v>12.5</v>
      </c>
      <c r="E246" s="8">
        <v>12.5</v>
      </c>
      <c r="F246" s="8">
        <v>162.5</v>
      </c>
      <c r="G246" s="8">
        <v>162.5</v>
      </c>
    </row>
    <row r="247" spans="1:7" ht="63" x14ac:dyDescent="0.25">
      <c r="A247" s="3" t="s">
        <v>372</v>
      </c>
      <c r="B247" s="13" t="s">
        <v>373</v>
      </c>
      <c r="C247" s="8">
        <v>18186.3</v>
      </c>
      <c r="D247" s="8">
        <v>18323.900000000001</v>
      </c>
      <c r="E247" s="8">
        <v>18323.900000000001</v>
      </c>
      <c r="F247" s="8">
        <v>19056.900000000001</v>
      </c>
      <c r="G247" s="8">
        <v>19056.900000000001</v>
      </c>
    </row>
    <row r="248" spans="1:7" ht="31.5" x14ac:dyDescent="0.25">
      <c r="A248" s="3" t="s">
        <v>374</v>
      </c>
      <c r="B248" s="13" t="s">
        <v>375</v>
      </c>
      <c r="C248" s="8">
        <v>101122.1</v>
      </c>
      <c r="D248" s="8">
        <v>94195.7</v>
      </c>
      <c r="E248" s="8">
        <v>94195.7</v>
      </c>
      <c r="F248" s="8">
        <v>91750.5</v>
      </c>
      <c r="G248" s="8">
        <v>91750.5</v>
      </c>
    </row>
    <row r="249" spans="1:7" ht="47.25" x14ac:dyDescent="0.25">
      <c r="A249" s="3" t="s">
        <v>376</v>
      </c>
      <c r="B249" s="13" t="s">
        <v>377</v>
      </c>
      <c r="C249" s="8">
        <v>16638.099999999999</v>
      </c>
      <c r="D249" s="8">
        <v>37576.6</v>
      </c>
      <c r="E249" s="8">
        <v>16428.599999999999</v>
      </c>
      <c r="F249" s="8">
        <v>41500.300000000003</v>
      </c>
      <c r="G249" s="8">
        <v>17600</v>
      </c>
    </row>
    <row r="250" spans="1:7" ht="31.5" x14ac:dyDescent="0.25">
      <c r="A250" s="3" t="s">
        <v>378</v>
      </c>
      <c r="B250" s="13" t="s">
        <v>379</v>
      </c>
      <c r="C250" s="8">
        <v>5581.7</v>
      </c>
      <c r="D250" s="8">
        <v>5259.4</v>
      </c>
      <c r="E250" s="8">
        <v>5259.4</v>
      </c>
      <c r="F250" s="8">
        <v>5493.6</v>
      </c>
      <c r="G250" s="8">
        <v>5493.6</v>
      </c>
    </row>
    <row r="251" spans="1:7" ht="47.25" x14ac:dyDescent="0.25">
      <c r="A251" s="3" t="s">
        <v>378</v>
      </c>
      <c r="B251" s="13" t="s">
        <v>380</v>
      </c>
      <c r="C251" s="8">
        <v>1503.8</v>
      </c>
      <c r="D251" s="8"/>
      <c r="E251" s="8">
        <v>0</v>
      </c>
      <c r="F251" s="8"/>
      <c r="G251" s="8">
        <v>0</v>
      </c>
    </row>
    <row r="252" spans="1:7" ht="204.75" x14ac:dyDescent="0.25">
      <c r="A252" s="45" t="s">
        <v>381</v>
      </c>
      <c r="B252" s="13" t="s">
        <v>382</v>
      </c>
      <c r="C252" s="8">
        <v>66.2</v>
      </c>
      <c r="D252" s="8">
        <v>66.2</v>
      </c>
      <c r="E252" s="8">
        <v>66.2</v>
      </c>
      <c r="F252" s="8">
        <v>66.2</v>
      </c>
      <c r="G252" s="8">
        <v>66.2</v>
      </c>
    </row>
    <row r="253" spans="1:7" ht="47.25" x14ac:dyDescent="0.25">
      <c r="A253" s="45" t="s">
        <v>381</v>
      </c>
      <c r="B253" s="43" t="s">
        <v>383</v>
      </c>
      <c r="C253" s="8">
        <v>161.30000000000001</v>
      </c>
      <c r="D253" s="8">
        <v>161.30000000000001</v>
      </c>
      <c r="E253" s="8">
        <v>161.30000000000001</v>
      </c>
      <c r="F253" s="8">
        <v>161.30000000000001</v>
      </c>
      <c r="G253" s="8">
        <v>161.30000000000001</v>
      </c>
    </row>
    <row r="254" spans="1:7" ht="15.75" x14ac:dyDescent="0.25">
      <c r="A254" s="5" t="s">
        <v>384</v>
      </c>
      <c r="B254" s="6" t="s">
        <v>385</v>
      </c>
      <c r="C254" s="7">
        <f>SUM(C255:C265)</f>
        <v>116485.09999999999</v>
      </c>
      <c r="D254" s="7">
        <f>SUM(D256:D265)</f>
        <v>92778.7</v>
      </c>
      <c r="E254" s="7">
        <f>SUM(E256:E265)</f>
        <v>92778.7</v>
      </c>
      <c r="F254" s="7">
        <f>SUM(F256:F265)</f>
        <v>94562.5</v>
      </c>
      <c r="G254" s="7">
        <f>SUM(G256:G265)</f>
        <v>94562.5</v>
      </c>
    </row>
    <row r="255" spans="1:7" ht="94.5" x14ac:dyDescent="0.25">
      <c r="A255" s="3" t="s">
        <v>386</v>
      </c>
      <c r="B255" s="13" t="s">
        <v>387</v>
      </c>
      <c r="C255" s="8">
        <v>1167.9000000000001</v>
      </c>
      <c r="D255" s="7"/>
      <c r="E255" s="7"/>
      <c r="F255" s="7"/>
      <c r="G255" s="7"/>
    </row>
    <row r="256" spans="1:7" ht="61.5" customHeight="1" x14ac:dyDescent="0.25">
      <c r="A256" s="3" t="s">
        <v>388</v>
      </c>
      <c r="B256" s="43" t="s">
        <v>389</v>
      </c>
      <c r="C256" s="8">
        <v>8542.5</v>
      </c>
      <c r="D256" s="8">
        <v>8542.5</v>
      </c>
      <c r="E256" s="8">
        <v>8542.5</v>
      </c>
      <c r="F256" s="8">
        <v>10326.299999999999</v>
      </c>
      <c r="G256" s="8">
        <v>10326.299999999999</v>
      </c>
    </row>
    <row r="257" spans="1:7" ht="78.75" x14ac:dyDescent="0.25">
      <c r="A257" s="3" t="s">
        <v>390</v>
      </c>
      <c r="B257" s="43" t="s">
        <v>391</v>
      </c>
      <c r="C257" s="8">
        <v>91242.6</v>
      </c>
      <c r="D257" s="8">
        <v>83279.8</v>
      </c>
      <c r="E257" s="8">
        <v>83279.8</v>
      </c>
      <c r="F257" s="8">
        <v>83279.8</v>
      </c>
      <c r="G257" s="8">
        <v>83279.8</v>
      </c>
    </row>
    <row r="258" spans="1:7" ht="31.5" x14ac:dyDescent="0.25">
      <c r="A258" s="3" t="s">
        <v>392</v>
      </c>
      <c r="B258" s="43" t="s">
        <v>393</v>
      </c>
      <c r="C258" s="8">
        <v>0</v>
      </c>
      <c r="D258" s="8">
        <v>0</v>
      </c>
      <c r="E258" s="8">
        <v>0</v>
      </c>
      <c r="F258" s="8"/>
      <c r="G258" s="8">
        <v>0</v>
      </c>
    </row>
    <row r="259" spans="1:7" ht="47.25" x14ac:dyDescent="0.25">
      <c r="A259" s="3" t="s">
        <v>394</v>
      </c>
      <c r="B259" s="43" t="s">
        <v>395</v>
      </c>
      <c r="C259" s="8">
        <v>845.9</v>
      </c>
      <c r="D259" s="8">
        <v>845.9</v>
      </c>
      <c r="E259" s="8">
        <v>845.9</v>
      </c>
      <c r="F259" s="8">
        <v>845.9</v>
      </c>
      <c r="G259" s="8">
        <v>845.9</v>
      </c>
    </row>
    <row r="260" spans="1:7" ht="47.25" x14ac:dyDescent="0.25">
      <c r="A260" s="3" t="s">
        <v>394</v>
      </c>
      <c r="B260" s="43" t="s">
        <v>396</v>
      </c>
      <c r="C260" s="8">
        <v>1442.4</v>
      </c>
      <c r="D260" s="8"/>
      <c r="E260" s="8">
        <v>0</v>
      </c>
      <c r="F260" s="8"/>
      <c r="G260" s="8">
        <v>0</v>
      </c>
    </row>
    <row r="261" spans="1:7" ht="47.25" x14ac:dyDescent="0.25">
      <c r="A261" s="3" t="s">
        <v>394</v>
      </c>
      <c r="B261" s="43" t="s">
        <v>397</v>
      </c>
      <c r="C261" s="8">
        <v>10233.799999999999</v>
      </c>
      <c r="D261" s="8">
        <v>0</v>
      </c>
      <c r="E261" s="8">
        <v>0</v>
      </c>
      <c r="F261" s="8">
        <v>0</v>
      </c>
      <c r="G261" s="8">
        <v>0</v>
      </c>
    </row>
    <row r="262" spans="1:7" ht="63" x14ac:dyDescent="0.25">
      <c r="A262" s="3" t="s">
        <v>398</v>
      </c>
      <c r="B262" s="43" t="s">
        <v>399</v>
      </c>
      <c r="C262" s="8">
        <v>0</v>
      </c>
      <c r="D262" s="8">
        <v>110.5</v>
      </c>
      <c r="E262" s="8">
        <v>110.5</v>
      </c>
      <c r="F262" s="8">
        <v>110.5</v>
      </c>
      <c r="G262" s="8">
        <v>110.5</v>
      </c>
    </row>
    <row r="263" spans="1:7" ht="63" x14ac:dyDescent="0.25">
      <c r="A263" s="3" t="s">
        <v>400</v>
      </c>
      <c r="B263" s="43" t="s">
        <v>401</v>
      </c>
      <c r="C263" s="8">
        <v>2000</v>
      </c>
      <c r="D263" s="8"/>
      <c r="E263" s="8">
        <v>0</v>
      </c>
      <c r="F263" s="8"/>
      <c r="G263" s="8">
        <v>0</v>
      </c>
    </row>
    <row r="264" spans="1:7" ht="94.5" x14ac:dyDescent="0.25">
      <c r="A264" s="3" t="s">
        <v>400</v>
      </c>
      <c r="B264" s="43" t="s">
        <v>402</v>
      </c>
      <c r="C264" s="8">
        <v>500</v>
      </c>
      <c r="D264" s="8"/>
      <c r="E264" s="8">
        <v>0</v>
      </c>
      <c r="F264" s="8"/>
      <c r="G264" s="8">
        <v>0</v>
      </c>
    </row>
    <row r="265" spans="1:7" ht="110.25" x14ac:dyDescent="0.25">
      <c r="A265" s="3" t="s">
        <v>400</v>
      </c>
      <c r="B265" s="43" t="s">
        <v>403</v>
      </c>
      <c r="C265" s="8">
        <v>510</v>
      </c>
      <c r="D265" s="8">
        <v>0</v>
      </c>
      <c r="E265" s="8">
        <v>0</v>
      </c>
      <c r="F265" s="8">
        <v>0</v>
      </c>
      <c r="G265" s="8">
        <v>0</v>
      </c>
    </row>
    <row r="266" spans="1:7" ht="31.5" x14ac:dyDescent="0.25">
      <c r="A266" s="16" t="s">
        <v>404</v>
      </c>
      <c r="B266" s="46" t="s">
        <v>405</v>
      </c>
      <c r="C266" s="7">
        <f>C267</f>
        <v>279.2</v>
      </c>
      <c r="D266" s="8">
        <f>D267</f>
        <v>0</v>
      </c>
      <c r="E266" s="7">
        <f>E267</f>
        <v>0</v>
      </c>
      <c r="F266" s="7">
        <f>F267</f>
        <v>0</v>
      </c>
      <c r="G266" s="7">
        <f>G267</f>
        <v>0</v>
      </c>
    </row>
    <row r="267" spans="1:7" ht="31.5" x14ac:dyDescent="0.25">
      <c r="A267" s="14" t="s">
        <v>406</v>
      </c>
      <c r="B267" s="47" t="s">
        <v>407</v>
      </c>
      <c r="C267" s="8">
        <v>279.2</v>
      </c>
      <c r="D267" s="8"/>
      <c r="E267" s="8">
        <v>0</v>
      </c>
      <c r="F267" s="8"/>
      <c r="G267" s="8">
        <v>0</v>
      </c>
    </row>
    <row r="268" spans="1:7" ht="31.5" x14ac:dyDescent="0.25">
      <c r="A268" s="5" t="s">
        <v>408</v>
      </c>
      <c r="B268" s="6" t="s">
        <v>409</v>
      </c>
      <c r="C268" s="7">
        <f>SUM(C269:C271)</f>
        <v>1392.4</v>
      </c>
      <c r="D268" s="7">
        <v>0</v>
      </c>
      <c r="E268" s="7">
        <v>0</v>
      </c>
      <c r="F268" s="7">
        <v>0</v>
      </c>
      <c r="G268" s="7">
        <v>0</v>
      </c>
    </row>
    <row r="269" spans="1:7" ht="47.25" x14ac:dyDescent="0.25">
      <c r="A269" s="3" t="s">
        <v>410</v>
      </c>
      <c r="B269" s="13" t="s">
        <v>411</v>
      </c>
      <c r="C269" s="8">
        <v>154.69999999999999</v>
      </c>
      <c r="D269" s="7"/>
      <c r="E269" s="8">
        <v>0</v>
      </c>
      <c r="F269" s="7"/>
      <c r="G269" s="8">
        <v>0</v>
      </c>
    </row>
    <row r="270" spans="1:7" ht="79.5" customHeight="1" x14ac:dyDescent="0.25">
      <c r="A270" s="3" t="s">
        <v>412</v>
      </c>
      <c r="B270" s="13" t="s">
        <v>411</v>
      </c>
      <c r="C270" s="8">
        <v>1156.5</v>
      </c>
      <c r="D270" s="7"/>
      <c r="E270" s="8">
        <v>0</v>
      </c>
      <c r="F270" s="7"/>
      <c r="G270" s="8">
        <v>0</v>
      </c>
    </row>
    <row r="271" spans="1:7" ht="66.75" customHeight="1" x14ac:dyDescent="0.25">
      <c r="A271" s="3" t="s">
        <v>413</v>
      </c>
      <c r="B271" s="13" t="s">
        <v>411</v>
      </c>
      <c r="C271" s="8">
        <v>81.2</v>
      </c>
      <c r="D271" s="7"/>
      <c r="E271" s="8">
        <v>0</v>
      </c>
      <c r="F271" s="7"/>
      <c r="G271" s="8">
        <v>0</v>
      </c>
    </row>
    <row r="272" spans="1:7" ht="15.75" x14ac:dyDescent="0.25">
      <c r="A272" s="5" t="s">
        <v>414</v>
      </c>
      <c r="B272" s="6" t="s">
        <v>415</v>
      </c>
      <c r="C272" s="26">
        <f>C273+C274+C275</f>
        <v>250.1</v>
      </c>
      <c r="D272" s="26">
        <v>0</v>
      </c>
      <c r="E272" s="26">
        <v>0</v>
      </c>
      <c r="F272" s="26">
        <v>0</v>
      </c>
      <c r="G272" s="26">
        <v>0</v>
      </c>
    </row>
    <row r="273" spans="1:7" ht="47.25" x14ac:dyDescent="0.25">
      <c r="A273" s="14" t="s">
        <v>416</v>
      </c>
      <c r="B273" s="13" t="s">
        <v>417</v>
      </c>
      <c r="C273" s="27">
        <v>153.4</v>
      </c>
      <c r="D273" s="26"/>
      <c r="E273" s="27">
        <v>0</v>
      </c>
      <c r="F273" s="26"/>
      <c r="G273" s="27">
        <v>0</v>
      </c>
    </row>
    <row r="274" spans="1:7" ht="47.25" x14ac:dyDescent="0.25">
      <c r="A274" s="14" t="s">
        <v>418</v>
      </c>
      <c r="B274" s="13" t="s">
        <v>417</v>
      </c>
      <c r="C274" s="27">
        <v>0.2</v>
      </c>
      <c r="D274" s="26"/>
      <c r="E274" s="27">
        <v>0</v>
      </c>
      <c r="F274" s="26"/>
      <c r="G274" s="27">
        <v>0</v>
      </c>
    </row>
    <row r="275" spans="1:7" ht="31.5" x14ac:dyDescent="0.25">
      <c r="A275" s="14" t="s">
        <v>419</v>
      </c>
      <c r="B275" s="13" t="s">
        <v>420</v>
      </c>
      <c r="C275" s="27">
        <v>96.5</v>
      </c>
      <c r="D275" s="26"/>
      <c r="E275" s="27">
        <v>0</v>
      </c>
      <c r="F275" s="26"/>
      <c r="G275" s="27">
        <v>0</v>
      </c>
    </row>
    <row r="276" spans="1:7" ht="15.75" x14ac:dyDescent="0.25">
      <c r="A276" s="5" t="s">
        <v>421</v>
      </c>
      <c r="B276" s="6" t="s">
        <v>422</v>
      </c>
      <c r="C276" s="7">
        <f>C137+C268+C272+C266</f>
        <v>5979128.9000000004</v>
      </c>
      <c r="D276" s="7">
        <f>D137+D268+D272</f>
        <v>4097351.4000000008</v>
      </c>
      <c r="E276" s="7">
        <f>E137+E268+E272</f>
        <v>4147931.8000000007</v>
      </c>
      <c r="F276" s="7" t="e">
        <f>F137+F268+F272</f>
        <v>#REF!</v>
      </c>
      <c r="G276" s="7">
        <f>G137+G268+G272</f>
        <v>4013360.9</v>
      </c>
    </row>
    <row r="277" spans="1:7" ht="15.75" x14ac:dyDescent="0.25">
      <c r="A277" s="48" t="s">
        <v>423</v>
      </c>
      <c r="B277" s="48"/>
      <c r="C277" s="7">
        <f>C276+C136</f>
        <v>9260862.8000000007</v>
      </c>
      <c r="D277" s="7" t="e">
        <f>D276+D136</f>
        <v>#REF!</v>
      </c>
      <c r="E277" s="7">
        <f>E276+E136</f>
        <v>7049970.8000000007</v>
      </c>
      <c r="F277" s="7" t="e">
        <f>F276+F136</f>
        <v>#REF!</v>
      </c>
      <c r="G277" s="7">
        <f>G276+G136</f>
        <v>7128502.5</v>
      </c>
    </row>
  </sheetData>
  <mergeCells count="8">
    <mergeCell ref="A135:B135"/>
    <mergeCell ref="A1:G1"/>
    <mergeCell ref="A2:G2"/>
    <mergeCell ref="A3:G3"/>
    <mergeCell ref="A5:G6"/>
    <mergeCell ref="A4:G4"/>
    <mergeCell ref="D7:G7"/>
    <mergeCell ref="A11:A12"/>
  </mergeCells>
  <hyperlinks>
    <hyperlink ref="B99" r:id="rId1" display="consultantplus://offline/ref=A5C545EE8C1C93B0B058E1FFE19DF454C219EB0B98198F2DC0D7B691EFFF64CC26DC8ECE4D9F7B181B1727911B979A94C0CB426D4AE9j9HFG"/>
    <hyperlink ref="B91" r:id="rId2" display="consultantplus://offline/ref=D42EAC7BD398020209D35F6AF6672FBA6F13F77B84F225875A8095FA102A9B2D8E358CD609751112B9E7A4869E64DFF883BAA8D38BAB06D8YDV9M"/>
    <hyperlink ref="B92" r:id="rId3" display="consultantplus://offline/ref=D42EAC7BD398020209D35F6AF6672FBA6F13F77B84F225875A8095FA102A9B2D8E358CD609751112B9E7A4869E64DFF883BAA8D38BAB06D8YDV9M"/>
    <hyperlink ref="B102" r:id="rId4" display="consultantplus://offline/ref=64FC3C9F96C0230A0CECA4E56C028B5E86A06F799E50F1FABBE4A6CFAC6E9A2AB2A69A82FE33DE9CACC0441FC29EF02FFBFA7ABCF960A970JDh7G"/>
  </hyperlinks>
  <pageMargins left="0.82677165354330717" right="0.47244094488188981" top="0.35433070866141736" bottom="0.31496062992125984" header="0.35433070866141736" footer="0.31496062992125984"/>
  <pageSetup paperSize="9" scale="63" orientation="portrait" r:id="rId5"/>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проекту</vt:lpstr>
      <vt:lpstr>'к проекту'!Заголовки_для_печати</vt:lpstr>
      <vt:lpstr>'к проекту'!Область_печати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Мищук С.Н.</dc:creator>
  <cp:lastModifiedBy>k66-4</cp:lastModifiedBy>
  <cp:lastPrinted>2024-12-13T07:47:12Z</cp:lastPrinted>
  <dcterms:created xsi:type="dcterms:W3CDTF">2024-12-12T12:29:17Z</dcterms:created>
  <dcterms:modified xsi:type="dcterms:W3CDTF">2024-12-13T07:47:39Z</dcterms:modified>
</cp:coreProperties>
</file>