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8755" windowHeight="12330"/>
  </bookViews>
  <sheets>
    <sheet name="уточ. нояб." sheetId="1" r:id="rId1"/>
  </sheets>
  <definedNames>
    <definedName name="_xlnm.Print_Titles" localSheetId="0">'уточ. нояб.'!$5:$5</definedName>
  </definedNames>
  <calcPr calcId="145621"/>
</workbook>
</file>

<file path=xl/calcChain.xml><?xml version="1.0" encoding="utf-8"?>
<calcChain xmlns="http://schemas.openxmlformats.org/spreadsheetml/2006/main">
  <c r="K271" i="1" l="1"/>
  <c r="F271" i="1"/>
  <c r="K270" i="1"/>
  <c r="F270" i="1"/>
  <c r="K269" i="1"/>
  <c r="F269" i="1"/>
  <c r="O268" i="1"/>
  <c r="K268" i="1"/>
  <c r="E268" i="1"/>
  <c r="F268" i="1" s="1"/>
  <c r="D268" i="1"/>
  <c r="C268" i="1"/>
  <c r="O267" i="1"/>
  <c r="K267" i="1"/>
  <c r="F267" i="1"/>
  <c r="O266" i="1"/>
  <c r="K266" i="1"/>
  <c r="F266" i="1"/>
  <c r="O265" i="1"/>
  <c r="K265" i="1"/>
  <c r="F265" i="1"/>
  <c r="O264" i="1"/>
  <c r="K264" i="1"/>
  <c r="E264" i="1"/>
  <c r="F264" i="1" s="1"/>
  <c r="D264" i="1"/>
  <c r="C264" i="1"/>
  <c r="O263" i="1"/>
  <c r="K263" i="1"/>
  <c r="F263" i="1"/>
  <c r="O262" i="1"/>
  <c r="N262" i="1"/>
  <c r="M262" i="1"/>
  <c r="L262" i="1"/>
  <c r="K262" i="1"/>
  <c r="J262" i="1"/>
  <c r="I262" i="1"/>
  <c r="H262" i="1"/>
  <c r="F262" i="1"/>
  <c r="E262" i="1"/>
  <c r="D262" i="1"/>
  <c r="O261" i="1"/>
  <c r="K261" i="1"/>
  <c r="F261" i="1"/>
  <c r="O260" i="1"/>
  <c r="K260" i="1"/>
  <c r="F260" i="1"/>
  <c r="O259" i="1"/>
  <c r="K259" i="1"/>
  <c r="F259" i="1"/>
  <c r="O258" i="1"/>
  <c r="K258" i="1"/>
  <c r="F258" i="1"/>
  <c r="O257" i="1"/>
  <c r="K257" i="1"/>
  <c r="F257" i="1"/>
  <c r="O256" i="1"/>
  <c r="K256" i="1"/>
  <c r="F256" i="1"/>
  <c r="O255" i="1"/>
  <c r="K255" i="1"/>
  <c r="F255" i="1"/>
  <c r="O254" i="1"/>
  <c r="K254" i="1"/>
  <c r="F254" i="1"/>
  <c r="O253" i="1"/>
  <c r="K253" i="1"/>
  <c r="F253" i="1"/>
  <c r="O252" i="1"/>
  <c r="K252" i="1"/>
  <c r="F252" i="1"/>
  <c r="N251" i="1"/>
  <c r="O251" i="1" s="1"/>
  <c r="M251" i="1"/>
  <c r="L251" i="1"/>
  <c r="J251" i="1"/>
  <c r="K251" i="1" s="1"/>
  <c r="I251" i="1"/>
  <c r="H251" i="1"/>
  <c r="E251" i="1"/>
  <c r="F251" i="1" s="1"/>
  <c r="D251" i="1"/>
  <c r="C251" i="1"/>
  <c r="O250" i="1"/>
  <c r="K250" i="1"/>
  <c r="F250" i="1"/>
  <c r="O249" i="1"/>
  <c r="K249" i="1"/>
  <c r="F249" i="1"/>
  <c r="O248" i="1"/>
  <c r="K248" i="1"/>
  <c r="F248" i="1"/>
  <c r="O247" i="1"/>
  <c r="K247" i="1"/>
  <c r="F247" i="1"/>
  <c r="O246" i="1"/>
  <c r="K246" i="1"/>
  <c r="F246" i="1"/>
  <c r="O245" i="1"/>
  <c r="K245" i="1"/>
  <c r="F245" i="1"/>
  <c r="O244" i="1"/>
  <c r="K244" i="1"/>
  <c r="F244" i="1"/>
  <c r="O243" i="1"/>
  <c r="K243" i="1"/>
  <c r="F243" i="1"/>
  <c r="O242" i="1"/>
  <c r="K242" i="1"/>
  <c r="F242" i="1"/>
  <c r="O241" i="1"/>
  <c r="K241" i="1"/>
  <c r="F241" i="1"/>
  <c r="O240" i="1"/>
  <c r="K240" i="1"/>
  <c r="F240" i="1"/>
  <c r="O239" i="1"/>
  <c r="K239" i="1"/>
  <c r="F239" i="1"/>
  <c r="O238" i="1"/>
  <c r="K238" i="1"/>
  <c r="F238" i="1"/>
  <c r="O237" i="1"/>
  <c r="K237" i="1"/>
  <c r="F237" i="1"/>
  <c r="O236" i="1"/>
  <c r="K236" i="1"/>
  <c r="F236" i="1"/>
  <c r="O235" i="1"/>
  <c r="K235" i="1"/>
  <c r="F235" i="1"/>
  <c r="O234" i="1"/>
  <c r="K234" i="1"/>
  <c r="F234" i="1"/>
  <c r="O233" i="1"/>
  <c r="K233" i="1"/>
  <c r="F233" i="1"/>
  <c r="O232" i="1"/>
  <c r="K232" i="1"/>
  <c r="F232" i="1"/>
  <c r="O231" i="1"/>
  <c r="K231" i="1"/>
  <c r="F231" i="1"/>
  <c r="O230" i="1"/>
  <c r="K230" i="1"/>
  <c r="F230" i="1"/>
  <c r="O229" i="1"/>
  <c r="K229" i="1"/>
  <c r="F229" i="1"/>
  <c r="O228" i="1"/>
  <c r="K228" i="1"/>
  <c r="F228" i="1"/>
  <c r="O227" i="1"/>
  <c r="K227" i="1"/>
  <c r="F227" i="1"/>
  <c r="O226" i="1"/>
  <c r="K226" i="1"/>
  <c r="F226" i="1"/>
  <c r="O225" i="1"/>
  <c r="K225" i="1"/>
  <c r="F225" i="1"/>
  <c r="O224" i="1"/>
  <c r="K224" i="1"/>
  <c r="F224" i="1"/>
  <c r="O223" i="1"/>
  <c r="K223" i="1"/>
  <c r="F223" i="1"/>
  <c r="O222" i="1"/>
  <c r="K222" i="1"/>
  <c r="F222" i="1"/>
  <c r="O221" i="1"/>
  <c r="K221" i="1"/>
  <c r="F221" i="1"/>
  <c r="O220" i="1"/>
  <c r="K220" i="1"/>
  <c r="F220" i="1"/>
  <c r="O219" i="1"/>
  <c r="K219" i="1"/>
  <c r="F219" i="1"/>
  <c r="O218" i="1"/>
  <c r="K218" i="1"/>
  <c r="F218" i="1"/>
  <c r="O217" i="1"/>
  <c r="K217" i="1"/>
  <c r="F217" i="1"/>
  <c r="O216" i="1"/>
  <c r="K216" i="1"/>
  <c r="F216" i="1"/>
  <c r="O215" i="1"/>
  <c r="K215" i="1"/>
  <c r="F215" i="1"/>
  <c r="O214" i="1"/>
  <c r="K214" i="1"/>
  <c r="F214" i="1"/>
  <c r="O213" i="1"/>
  <c r="K213" i="1"/>
  <c r="F213" i="1"/>
  <c r="O212" i="1"/>
  <c r="K212" i="1"/>
  <c r="F212" i="1"/>
  <c r="O211" i="1"/>
  <c r="K211" i="1"/>
  <c r="F211" i="1"/>
  <c r="O210" i="1"/>
  <c r="K210" i="1"/>
  <c r="F210" i="1"/>
  <c r="O209" i="1"/>
  <c r="K209" i="1"/>
  <c r="F209" i="1"/>
  <c r="O208" i="1"/>
  <c r="K208" i="1"/>
  <c r="F208" i="1"/>
  <c r="O207" i="1"/>
  <c r="K207" i="1"/>
  <c r="F207" i="1"/>
  <c r="O206" i="1"/>
  <c r="K206" i="1"/>
  <c r="F206" i="1"/>
  <c r="O205" i="1"/>
  <c r="N205" i="1"/>
  <c r="M205" i="1"/>
  <c r="L205" i="1"/>
  <c r="K205" i="1"/>
  <c r="J205" i="1"/>
  <c r="I205" i="1"/>
  <c r="H205" i="1"/>
  <c r="F205" i="1"/>
  <c r="E205" i="1"/>
  <c r="D205" i="1"/>
  <c r="C205" i="1"/>
  <c r="O204" i="1"/>
  <c r="K204" i="1"/>
  <c r="F204" i="1"/>
  <c r="O203" i="1"/>
  <c r="K203" i="1"/>
  <c r="F203" i="1"/>
  <c r="O202" i="1"/>
  <c r="K202" i="1"/>
  <c r="F202" i="1"/>
  <c r="O201" i="1"/>
  <c r="K201" i="1"/>
  <c r="F201" i="1"/>
  <c r="O200" i="1"/>
  <c r="K200" i="1"/>
  <c r="F200" i="1"/>
  <c r="O199" i="1"/>
  <c r="K199" i="1"/>
  <c r="F199" i="1"/>
  <c r="O198" i="1"/>
  <c r="K198" i="1"/>
  <c r="F198" i="1"/>
  <c r="O197" i="1"/>
  <c r="K197" i="1"/>
  <c r="F197" i="1"/>
  <c r="O196" i="1"/>
  <c r="K196" i="1"/>
  <c r="F196" i="1"/>
  <c r="O195" i="1"/>
  <c r="K195" i="1"/>
  <c r="F195" i="1"/>
  <c r="O194" i="1"/>
  <c r="K194" i="1"/>
  <c r="F194" i="1"/>
  <c r="O193" i="1"/>
  <c r="K193" i="1"/>
  <c r="F193" i="1"/>
  <c r="O192" i="1"/>
  <c r="K192" i="1"/>
  <c r="F192" i="1"/>
  <c r="O191" i="1"/>
  <c r="K191" i="1"/>
  <c r="F191" i="1"/>
  <c r="O190" i="1"/>
  <c r="K190" i="1"/>
  <c r="F190" i="1"/>
  <c r="O189" i="1"/>
  <c r="K189" i="1"/>
  <c r="F189" i="1"/>
  <c r="O188" i="1"/>
  <c r="K188" i="1"/>
  <c r="F188" i="1"/>
  <c r="O187" i="1"/>
  <c r="K187" i="1"/>
  <c r="F187" i="1"/>
  <c r="O186" i="1"/>
  <c r="K186" i="1"/>
  <c r="F186" i="1"/>
  <c r="O185" i="1"/>
  <c r="K185" i="1"/>
  <c r="F185" i="1"/>
  <c r="O184" i="1"/>
  <c r="K184" i="1"/>
  <c r="F184" i="1"/>
  <c r="O183" i="1"/>
  <c r="K183" i="1"/>
  <c r="F183" i="1"/>
  <c r="O182" i="1"/>
  <c r="K182" i="1"/>
  <c r="F182" i="1"/>
  <c r="O181" i="1"/>
  <c r="K181" i="1"/>
  <c r="F181" i="1"/>
  <c r="O180" i="1"/>
  <c r="K180" i="1"/>
  <c r="F180" i="1"/>
  <c r="O179" i="1"/>
  <c r="K179" i="1"/>
  <c r="F179" i="1"/>
  <c r="O178" i="1"/>
  <c r="K178" i="1"/>
  <c r="F178" i="1"/>
  <c r="O177" i="1"/>
  <c r="K177" i="1"/>
  <c r="F177" i="1"/>
  <c r="O176" i="1"/>
  <c r="K176" i="1"/>
  <c r="F176" i="1"/>
  <c r="O175" i="1"/>
  <c r="K175" i="1"/>
  <c r="F175" i="1"/>
  <c r="O174" i="1"/>
  <c r="K174" i="1"/>
  <c r="F174" i="1"/>
  <c r="O173" i="1"/>
  <c r="K173" i="1"/>
  <c r="F173" i="1"/>
  <c r="O172" i="1"/>
  <c r="K172" i="1"/>
  <c r="F172" i="1"/>
  <c r="O171" i="1"/>
  <c r="K171" i="1"/>
  <c r="F171" i="1"/>
  <c r="O170" i="1"/>
  <c r="K170" i="1"/>
  <c r="F170" i="1"/>
  <c r="O169" i="1"/>
  <c r="K169" i="1"/>
  <c r="F169" i="1"/>
  <c r="O168" i="1"/>
  <c r="K168" i="1"/>
  <c r="F168" i="1"/>
  <c r="O167" i="1"/>
  <c r="K167" i="1"/>
  <c r="F167" i="1"/>
  <c r="O166" i="1"/>
  <c r="K166" i="1"/>
  <c r="F166" i="1"/>
  <c r="O165" i="1"/>
  <c r="K165" i="1"/>
  <c r="F165" i="1"/>
  <c r="O164" i="1"/>
  <c r="K164" i="1"/>
  <c r="F164" i="1"/>
  <c r="O163" i="1"/>
  <c r="L163" i="1"/>
  <c r="K163" i="1"/>
  <c r="F163" i="1"/>
  <c r="O162" i="1"/>
  <c r="K162" i="1"/>
  <c r="F162" i="1"/>
  <c r="O161" i="1"/>
  <c r="K161" i="1"/>
  <c r="F161" i="1"/>
  <c r="O160" i="1"/>
  <c r="K160" i="1"/>
  <c r="F160" i="1"/>
  <c r="O159" i="1"/>
  <c r="K159" i="1"/>
  <c r="F159" i="1"/>
  <c r="O158" i="1"/>
  <c r="K158" i="1"/>
  <c r="F158" i="1"/>
  <c r="O157" i="1"/>
  <c r="K157" i="1"/>
  <c r="F157" i="1"/>
  <c r="O156" i="1"/>
  <c r="K156" i="1"/>
  <c r="F156" i="1"/>
  <c r="O155" i="1"/>
  <c r="K155" i="1"/>
  <c r="F155" i="1"/>
  <c r="O154" i="1"/>
  <c r="K154" i="1"/>
  <c r="F154" i="1"/>
  <c r="O153" i="1"/>
  <c r="K153" i="1"/>
  <c r="F153" i="1"/>
  <c r="O152" i="1"/>
  <c r="K152" i="1"/>
  <c r="F152" i="1"/>
  <c r="O151" i="1"/>
  <c r="K151" i="1"/>
  <c r="F151" i="1"/>
  <c r="O150" i="1"/>
  <c r="K150" i="1"/>
  <c r="F150" i="1"/>
  <c r="O149" i="1"/>
  <c r="K149" i="1"/>
  <c r="F149" i="1"/>
  <c r="O148" i="1"/>
  <c r="K148" i="1"/>
  <c r="F148" i="1"/>
  <c r="O147" i="1"/>
  <c r="K147" i="1"/>
  <c r="F147" i="1"/>
  <c r="O146" i="1"/>
  <c r="K146" i="1"/>
  <c r="F146" i="1"/>
  <c r="O145" i="1"/>
  <c r="K145" i="1"/>
  <c r="F145" i="1"/>
  <c r="O144" i="1"/>
  <c r="K144" i="1"/>
  <c r="F144" i="1"/>
  <c r="O143" i="1"/>
  <c r="K143" i="1"/>
  <c r="F143" i="1"/>
  <c r="O142" i="1"/>
  <c r="K142" i="1"/>
  <c r="F142" i="1"/>
  <c r="O141" i="1"/>
  <c r="K141" i="1"/>
  <c r="F141" i="1"/>
  <c r="O140" i="1"/>
  <c r="K140" i="1"/>
  <c r="F140" i="1"/>
  <c r="N139" i="1"/>
  <c r="O139" i="1" s="1"/>
  <c r="M139" i="1"/>
  <c r="L139" i="1"/>
  <c r="J139" i="1"/>
  <c r="K139" i="1" s="1"/>
  <c r="I139" i="1"/>
  <c r="H139" i="1"/>
  <c r="H134" i="1" s="1"/>
  <c r="H272" i="1" s="1"/>
  <c r="E139" i="1"/>
  <c r="F139" i="1" s="1"/>
  <c r="D139" i="1"/>
  <c r="C139" i="1"/>
  <c r="C134" i="1" s="1"/>
  <c r="C272" i="1" s="1"/>
  <c r="O138" i="1"/>
  <c r="K138" i="1"/>
  <c r="F138" i="1"/>
  <c r="O137" i="1"/>
  <c r="K137" i="1"/>
  <c r="F137" i="1"/>
  <c r="O136" i="1"/>
  <c r="K136" i="1"/>
  <c r="F136" i="1"/>
  <c r="N135" i="1"/>
  <c r="M135" i="1"/>
  <c r="O135" i="1" s="1"/>
  <c r="L135" i="1"/>
  <c r="J135" i="1"/>
  <c r="I135" i="1"/>
  <c r="K135" i="1" s="1"/>
  <c r="H135" i="1"/>
  <c r="E135" i="1"/>
  <c r="D135" i="1"/>
  <c r="F135" i="1" s="1"/>
  <c r="C135" i="1"/>
  <c r="N134" i="1"/>
  <c r="N272" i="1" s="1"/>
  <c r="M134" i="1"/>
  <c r="M272" i="1" s="1"/>
  <c r="L134" i="1"/>
  <c r="L272" i="1" s="1"/>
  <c r="J134" i="1"/>
  <c r="J272" i="1" s="1"/>
  <c r="I134" i="1"/>
  <c r="I272" i="1" s="1"/>
  <c r="E134" i="1"/>
  <c r="E272" i="1" s="1"/>
  <c r="D134" i="1"/>
  <c r="D272" i="1" s="1"/>
  <c r="O131" i="1"/>
  <c r="K131" i="1"/>
  <c r="F131" i="1"/>
  <c r="O130" i="1"/>
  <c r="K130" i="1"/>
  <c r="F130" i="1"/>
  <c r="O129" i="1"/>
  <c r="K129" i="1"/>
  <c r="F129" i="1"/>
  <c r="O128" i="1"/>
  <c r="K128" i="1"/>
  <c r="F128" i="1"/>
  <c r="O127" i="1"/>
  <c r="K127" i="1"/>
  <c r="F127" i="1"/>
  <c r="N126" i="1"/>
  <c r="N132" i="1" s="1"/>
  <c r="M126" i="1"/>
  <c r="M132" i="1" s="1"/>
  <c r="L126" i="1"/>
  <c r="L132" i="1" s="1"/>
  <c r="J126" i="1"/>
  <c r="J132" i="1" s="1"/>
  <c r="I126" i="1"/>
  <c r="I132" i="1" s="1"/>
  <c r="H126" i="1"/>
  <c r="H132" i="1" s="1"/>
  <c r="E126" i="1"/>
  <c r="E132" i="1" s="1"/>
  <c r="D126" i="1"/>
  <c r="D132" i="1" s="1"/>
  <c r="C126" i="1"/>
  <c r="C132" i="1" s="1"/>
  <c r="O125" i="1"/>
  <c r="F125" i="1"/>
  <c r="O124" i="1"/>
  <c r="K124" i="1"/>
  <c r="F124" i="1"/>
  <c r="O123" i="1"/>
  <c r="K123" i="1"/>
  <c r="F123" i="1"/>
  <c r="O122" i="1"/>
  <c r="K122" i="1"/>
  <c r="F122" i="1"/>
  <c r="O121" i="1"/>
  <c r="K121" i="1"/>
  <c r="F121" i="1"/>
  <c r="O120" i="1"/>
  <c r="K120" i="1"/>
  <c r="F120" i="1"/>
  <c r="O119" i="1"/>
  <c r="K119" i="1"/>
  <c r="F119" i="1"/>
  <c r="O118" i="1"/>
  <c r="F118" i="1"/>
  <c r="O117" i="1"/>
  <c r="K117" i="1"/>
  <c r="F117" i="1"/>
  <c r="F116" i="1"/>
  <c r="O115" i="1"/>
  <c r="F115" i="1"/>
  <c r="O114" i="1"/>
  <c r="F114" i="1"/>
  <c r="O113" i="1"/>
  <c r="K113" i="1"/>
  <c r="F113" i="1"/>
  <c r="O112" i="1"/>
  <c r="K112" i="1"/>
  <c r="F112" i="1"/>
  <c r="O111" i="1"/>
  <c r="F111" i="1"/>
  <c r="F110" i="1"/>
  <c r="F109" i="1"/>
  <c r="O108" i="1"/>
  <c r="F108" i="1"/>
  <c r="O107" i="1"/>
  <c r="K107" i="1"/>
  <c r="F107" i="1"/>
  <c r="O106" i="1"/>
  <c r="F106" i="1"/>
  <c r="O105" i="1"/>
  <c r="K105" i="1"/>
  <c r="F105" i="1"/>
  <c r="O104" i="1"/>
  <c r="K104" i="1"/>
  <c r="F104" i="1"/>
  <c r="O103" i="1"/>
  <c r="K103" i="1"/>
  <c r="F103" i="1"/>
  <c r="O102" i="1"/>
  <c r="K102" i="1"/>
  <c r="F102" i="1"/>
  <c r="O101" i="1"/>
  <c r="K101" i="1"/>
  <c r="F101" i="1"/>
  <c r="F100" i="1"/>
  <c r="O99" i="1"/>
  <c r="K99" i="1"/>
  <c r="F99" i="1"/>
  <c r="O98" i="1"/>
  <c r="K98" i="1"/>
  <c r="F98" i="1"/>
  <c r="O97" i="1"/>
  <c r="K97" i="1"/>
  <c r="F97" i="1"/>
  <c r="O96" i="1"/>
  <c r="K96" i="1"/>
  <c r="F96" i="1"/>
  <c r="O95" i="1"/>
  <c r="K95" i="1"/>
  <c r="F95" i="1"/>
  <c r="O94" i="1"/>
  <c r="K94" i="1"/>
  <c r="F94" i="1"/>
  <c r="O93" i="1"/>
  <c r="K93" i="1"/>
  <c r="F93" i="1"/>
  <c r="O92" i="1"/>
  <c r="K92" i="1"/>
  <c r="F92" i="1"/>
  <c r="O91" i="1"/>
  <c r="K91" i="1"/>
  <c r="F91" i="1"/>
  <c r="O90" i="1"/>
  <c r="K90" i="1"/>
  <c r="F90" i="1"/>
  <c r="O89" i="1"/>
  <c r="K89" i="1"/>
  <c r="F89" i="1"/>
  <c r="O88" i="1"/>
  <c r="K88" i="1"/>
  <c r="F88" i="1"/>
  <c r="O87" i="1"/>
  <c r="K87" i="1"/>
  <c r="F87" i="1"/>
  <c r="O86" i="1"/>
  <c r="K86" i="1"/>
  <c r="F86" i="1"/>
  <c r="O85" i="1"/>
  <c r="K85" i="1"/>
  <c r="F85" i="1"/>
  <c r="O84" i="1"/>
  <c r="K84" i="1"/>
  <c r="F84" i="1"/>
  <c r="N83" i="1"/>
  <c r="M83" i="1"/>
  <c r="O83" i="1" s="1"/>
  <c r="L83" i="1"/>
  <c r="J83" i="1"/>
  <c r="K83" i="1" s="1"/>
  <c r="I83" i="1"/>
  <c r="H83" i="1"/>
  <c r="E83" i="1"/>
  <c r="F83" i="1" s="1"/>
  <c r="D83" i="1"/>
  <c r="C83" i="1"/>
  <c r="O82" i="1"/>
  <c r="K82" i="1"/>
  <c r="F82" i="1"/>
  <c r="O81" i="1"/>
  <c r="K81" i="1"/>
  <c r="F81" i="1"/>
  <c r="O80" i="1"/>
  <c r="K80" i="1"/>
  <c r="F80" i="1"/>
  <c r="O79" i="1"/>
  <c r="K79" i="1"/>
  <c r="F79" i="1"/>
  <c r="F78" i="1"/>
  <c r="O77" i="1"/>
  <c r="K77" i="1"/>
  <c r="F77" i="1"/>
  <c r="O76" i="1"/>
  <c r="K76" i="1"/>
  <c r="F76" i="1"/>
  <c r="F75" i="1"/>
  <c r="O74" i="1"/>
  <c r="K74" i="1"/>
  <c r="F74" i="1"/>
  <c r="O73" i="1"/>
  <c r="K73" i="1"/>
  <c r="F73" i="1"/>
  <c r="O72" i="1"/>
  <c r="K72" i="1"/>
  <c r="F72" i="1"/>
  <c r="N71" i="1"/>
  <c r="O71" i="1" s="1"/>
  <c r="M71" i="1"/>
  <c r="L71" i="1"/>
  <c r="J71" i="1"/>
  <c r="K71" i="1" s="1"/>
  <c r="I71" i="1"/>
  <c r="H71" i="1"/>
  <c r="E71" i="1"/>
  <c r="F71" i="1" s="1"/>
  <c r="D71" i="1"/>
  <c r="C71" i="1"/>
  <c r="F70" i="1"/>
  <c r="O69" i="1"/>
  <c r="K69" i="1"/>
  <c r="F69" i="1"/>
  <c r="F68" i="1"/>
  <c r="O67" i="1"/>
  <c r="K67" i="1"/>
  <c r="F67" i="1"/>
  <c r="O66" i="1"/>
  <c r="K66" i="1"/>
  <c r="F66" i="1"/>
  <c r="O65" i="1"/>
  <c r="K65" i="1"/>
  <c r="F65" i="1"/>
  <c r="O64" i="1"/>
  <c r="N64" i="1"/>
  <c r="M64" i="1"/>
  <c r="L64" i="1"/>
  <c r="K64" i="1"/>
  <c r="J64" i="1"/>
  <c r="I64" i="1"/>
  <c r="H64" i="1"/>
  <c r="F64" i="1"/>
  <c r="E64" i="1"/>
  <c r="D64" i="1"/>
  <c r="C64" i="1"/>
  <c r="O63" i="1"/>
  <c r="K63" i="1"/>
  <c r="F63" i="1"/>
  <c r="O62" i="1"/>
  <c r="K62" i="1"/>
  <c r="F62" i="1"/>
  <c r="O61" i="1"/>
  <c r="K61" i="1"/>
  <c r="F61" i="1"/>
  <c r="O60" i="1"/>
  <c r="K60" i="1"/>
  <c r="F60" i="1"/>
  <c r="O59" i="1"/>
  <c r="N59" i="1"/>
  <c r="M59" i="1"/>
  <c r="L59" i="1"/>
  <c r="K59" i="1"/>
  <c r="J59" i="1"/>
  <c r="I59" i="1"/>
  <c r="H59" i="1"/>
  <c r="F59" i="1"/>
  <c r="E59" i="1"/>
  <c r="D59" i="1"/>
  <c r="C59" i="1"/>
  <c r="O58" i="1"/>
  <c r="N58" i="1"/>
  <c r="M58" i="1"/>
  <c r="L58" i="1"/>
  <c r="K58" i="1"/>
  <c r="J58" i="1"/>
  <c r="I58" i="1"/>
  <c r="H58" i="1"/>
  <c r="F58" i="1"/>
  <c r="E58" i="1"/>
  <c r="D58" i="1"/>
  <c r="C58" i="1"/>
  <c r="O57" i="1"/>
  <c r="K57" i="1"/>
  <c r="F57" i="1"/>
  <c r="O56" i="1"/>
  <c r="K56" i="1"/>
  <c r="F56" i="1"/>
  <c r="N55" i="1"/>
  <c r="O55" i="1" s="1"/>
  <c r="M55" i="1"/>
  <c r="L55" i="1"/>
  <c r="J55" i="1"/>
  <c r="K55" i="1" s="1"/>
  <c r="I55" i="1"/>
  <c r="H55" i="1"/>
  <c r="E55" i="1"/>
  <c r="F55" i="1" s="1"/>
  <c r="D55" i="1"/>
  <c r="C55" i="1"/>
  <c r="N54" i="1"/>
  <c r="O54" i="1" s="1"/>
  <c r="M54" i="1"/>
  <c r="L54" i="1"/>
  <c r="J54" i="1"/>
  <c r="K54" i="1" s="1"/>
  <c r="I54" i="1"/>
  <c r="H54" i="1"/>
  <c r="E54" i="1"/>
  <c r="F54" i="1" s="1"/>
  <c r="D54" i="1"/>
  <c r="C54" i="1"/>
  <c r="O53" i="1"/>
  <c r="K53" i="1"/>
  <c r="F53" i="1"/>
  <c r="O52" i="1"/>
  <c r="K52" i="1"/>
  <c r="F52" i="1"/>
  <c r="O51" i="1"/>
  <c r="K51" i="1"/>
  <c r="F51" i="1"/>
  <c r="O50" i="1"/>
  <c r="K50" i="1"/>
  <c r="F50" i="1"/>
  <c r="N49" i="1"/>
  <c r="O49" i="1" s="1"/>
  <c r="M49" i="1"/>
  <c r="L49" i="1"/>
  <c r="J49" i="1"/>
  <c r="K49" i="1" s="1"/>
  <c r="I49" i="1"/>
  <c r="H49" i="1"/>
  <c r="E49" i="1"/>
  <c r="F49" i="1" s="1"/>
  <c r="D49" i="1"/>
  <c r="C49" i="1"/>
  <c r="O48" i="1"/>
  <c r="K48" i="1"/>
  <c r="F48" i="1"/>
  <c r="O47" i="1"/>
  <c r="K47" i="1"/>
  <c r="F47" i="1"/>
  <c r="O46" i="1"/>
  <c r="K46" i="1"/>
  <c r="F46" i="1"/>
  <c r="O45" i="1"/>
  <c r="K45" i="1"/>
  <c r="F45" i="1"/>
  <c r="O44" i="1"/>
  <c r="K44" i="1"/>
  <c r="F44" i="1"/>
  <c r="O43" i="1"/>
  <c r="K43" i="1"/>
  <c r="F43" i="1"/>
  <c r="O42" i="1"/>
  <c r="K42" i="1"/>
  <c r="F42" i="1"/>
  <c r="O41" i="1"/>
  <c r="K41" i="1"/>
  <c r="F41" i="1"/>
  <c r="O40" i="1"/>
  <c r="K40" i="1"/>
  <c r="F40" i="1"/>
  <c r="O39" i="1"/>
  <c r="K39" i="1"/>
  <c r="F39" i="1"/>
  <c r="N38" i="1"/>
  <c r="O38" i="1" s="1"/>
  <c r="M38" i="1"/>
  <c r="L38" i="1"/>
  <c r="J38" i="1"/>
  <c r="K38" i="1" s="1"/>
  <c r="I38" i="1"/>
  <c r="H38" i="1"/>
  <c r="E38" i="1"/>
  <c r="F38" i="1" s="1"/>
  <c r="D38" i="1"/>
  <c r="C38" i="1"/>
  <c r="O36" i="1"/>
  <c r="K36" i="1"/>
  <c r="F36" i="1"/>
  <c r="O35" i="1"/>
  <c r="K35" i="1"/>
  <c r="F35" i="1"/>
  <c r="N34" i="1"/>
  <c r="O34" i="1" s="1"/>
  <c r="M34" i="1"/>
  <c r="L34" i="1"/>
  <c r="J34" i="1"/>
  <c r="K34" i="1" s="1"/>
  <c r="I34" i="1"/>
  <c r="H34" i="1"/>
  <c r="E34" i="1"/>
  <c r="F34" i="1" s="1"/>
  <c r="D34" i="1"/>
  <c r="C34" i="1"/>
  <c r="O33" i="1"/>
  <c r="K33" i="1"/>
  <c r="F33" i="1"/>
  <c r="O32" i="1"/>
  <c r="K32" i="1"/>
  <c r="F32" i="1"/>
  <c r="N31" i="1"/>
  <c r="O31" i="1" s="1"/>
  <c r="M31" i="1"/>
  <c r="L31" i="1"/>
  <c r="J31" i="1"/>
  <c r="K31" i="1" s="1"/>
  <c r="I31" i="1"/>
  <c r="H31" i="1"/>
  <c r="E31" i="1"/>
  <c r="F31" i="1" s="1"/>
  <c r="D31" i="1"/>
  <c r="C31" i="1"/>
  <c r="O30" i="1"/>
  <c r="K30" i="1"/>
  <c r="F30" i="1"/>
  <c r="O29" i="1"/>
  <c r="N29" i="1"/>
  <c r="M29" i="1"/>
  <c r="L29" i="1"/>
  <c r="K29" i="1"/>
  <c r="J29" i="1"/>
  <c r="I29" i="1"/>
  <c r="H29" i="1"/>
  <c r="F29" i="1"/>
  <c r="E29" i="1"/>
  <c r="D29" i="1"/>
  <c r="C29" i="1"/>
  <c r="O28" i="1"/>
  <c r="K28" i="1"/>
  <c r="F28" i="1"/>
  <c r="O27" i="1"/>
  <c r="K27" i="1"/>
  <c r="F27" i="1"/>
  <c r="O26" i="1"/>
  <c r="K26" i="1"/>
  <c r="F26" i="1"/>
  <c r="O25" i="1"/>
  <c r="K25" i="1"/>
  <c r="F25" i="1"/>
  <c r="O24" i="1"/>
  <c r="K24" i="1"/>
  <c r="F24" i="1"/>
  <c r="O23" i="1"/>
  <c r="K23" i="1"/>
  <c r="F23" i="1"/>
  <c r="N22" i="1"/>
  <c r="O22" i="1" s="1"/>
  <c r="M22" i="1"/>
  <c r="L22" i="1"/>
  <c r="J22" i="1"/>
  <c r="K22" i="1" s="1"/>
  <c r="I22" i="1"/>
  <c r="H22" i="1"/>
  <c r="E22" i="1"/>
  <c r="F22" i="1" s="1"/>
  <c r="D22" i="1"/>
  <c r="C22" i="1"/>
  <c r="N21" i="1"/>
  <c r="O21" i="1" s="1"/>
  <c r="M21" i="1"/>
  <c r="L21" i="1"/>
  <c r="J21" i="1"/>
  <c r="K21" i="1" s="1"/>
  <c r="I21" i="1"/>
  <c r="H21" i="1"/>
  <c r="E21" i="1"/>
  <c r="F21" i="1" s="1"/>
  <c r="D21" i="1"/>
  <c r="C21" i="1"/>
  <c r="O20" i="1"/>
  <c r="K20" i="1"/>
  <c r="F20" i="1"/>
  <c r="O19" i="1"/>
  <c r="K19" i="1"/>
  <c r="F19" i="1"/>
  <c r="O18" i="1"/>
  <c r="K18" i="1"/>
  <c r="F18" i="1"/>
  <c r="O17" i="1"/>
  <c r="K17" i="1"/>
  <c r="F17" i="1"/>
  <c r="N16" i="1"/>
  <c r="O16" i="1" s="1"/>
  <c r="M16" i="1"/>
  <c r="L16" i="1"/>
  <c r="J16" i="1"/>
  <c r="K16" i="1" s="1"/>
  <c r="I16" i="1"/>
  <c r="H16" i="1"/>
  <c r="E16" i="1"/>
  <c r="F16" i="1" s="1"/>
  <c r="D16" i="1"/>
  <c r="C16" i="1"/>
  <c r="O15" i="1"/>
  <c r="K15" i="1"/>
  <c r="F15" i="1"/>
  <c r="O14" i="1"/>
  <c r="K14" i="1"/>
  <c r="F14" i="1"/>
  <c r="O13" i="1"/>
  <c r="K13" i="1"/>
  <c r="F13" i="1"/>
  <c r="O12" i="1"/>
  <c r="K12" i="1"/>
  <c r="F12" i="1"/>
  <c r="O11" i="1"/>
  <c r="K11" i="1"/>
  <c r="F11" i="1"/>
  <c r="O10" i="1"/>
  <c r="K10" i="1"/>
  <c r="F10" i="1"/>
  <c r="O9" i="1"/>
  <c r="K9" i="1"/>
  <c r="F9" i="1"/>
  <c r="O8" i="1"/>
  <c r="K8" i="1"/>
  <c r="F8" i="1"/>
  <c r="N7" i="1"/>
  <c r="O7" i="1" s="1"/>
  <c r="M7" i="1"/>
  <c r="L7" i="1"/>
  <c r="J7" i="1"/>
  <c r="K7" i="1" s="1"/>
  <c r="I7" i="1"/>
  <c r="H7" i="1"/>
  <c r="E7" i="1"/>
  <c r="F7" i="1" s="1"/>
  <c r="D7" i="1"/>
  <c r="C7" i="1"/>
  <c r="N6" i="1"/>
  <c r="N37" i="1" s="1"/>
  <c r="O37" i="1" s="1"/>
  <c r="M6" i="1"/>
  <c r="M37" i="1" s="1"/>
  <c r="L6" i="1"/>
  <c r="L37" i="1" s="1"/>
  <c r="J6" i="1"/>
  <c r="J37" i="1" s="1"/>
  <c r="I6" i="1"/>
  <c r="I37" i="1" s="1"/>
  <c r="H6" i="1"/>
  <c r="H37" i="1" s="1"/>
  <c r="E6" i="1"/>
  <c r="E37" i="1" s="1"/>
  <c r="D6" i="1"/>
  <c r="D37" i="1" s="1"/>
  <c r="C6" i="1"/>
  <c r="C37" i="1" s="1"/>
  <c r="K37" i="1" l="1"/>
  <c r="F272" i="1"/>
  <c r="E273" i="1"/>
  <c r="H133" i="1"/>
  <c r="H273" i="1" s="1"/>
  <c r="M133" i="1"/>
  <c r="K272" i="1"/>
  <c r="C133" i="1"/>
  <c r="C273" i="1" s="1"/>
  <c r="I133" i="1"/>
  <c r="N133" i="1"/>
  <c r="O133" i="1" s="1"/>
  <c r="O132" i="1"/>
  <c r="D273" i="1"/>
  <c r="J133" i="1"/>
  <c r="K133" i="1" s="1"/>
  <c r="K132" i="1"/>
  <c r="M273" i="1"/>
  <c r="D133" i="1"/>
  <c r="F37" i="1"/>
  <c r="E133" i="1"/>
  <c r="F132" i="1"/>
  <c r="L133" i="1"/>
  <c r="L273" i="1" s="1"/>
  <c r="I273" i="1"/>
  <c r="O272" i="1"/>
  <c r="N273" i="1"/>
  <c r="O273" i="1" s="1"/>
  <c r="F134" i="1"/>
  <c r="K134" i="1"/>
  <c r="O134" i="1"/>
  <c r="F126" i="1"/>
  <c r="K126" i="1"/>
  <c r="O126" i="1"/>
  <c r="F6" i="1"/>
  <c r="K6" i="1"/>
  <c r="O6" i="1"/>
  <c r="J273" i="1" l="1"/>
  <c r="K273" i="1" s="1"/>
  <c r="F273" i="1"/>
  <c r="F133" i="1"/>
</calcChain>
</file>

<file path=xl/sharedStrings.xml><?xml version="1.0" encoding="utf-8"?>
<sst xmlns="http://schemas.openxmlformats.org/spreadsheetml/2006/main" count="619" uniqueCount="445">
  <si>
    <t>Объем бюджета Миасского городского округа по доходам на 2024 год и на плановый период 2025 - 2026 годов</t>
  </si>
  <si>
    <t>(тыс. рублей)</t>
  </si>
  <si>
    <t>Коды бюджетной классификации</t>
  </si>
  <si>
    <t>Наименование доходов</t>
  </si>
  <si>
    <t xml:space="preserve"> Бюджет на 
2024 год</t>
  </si>
  <si>
    <t>Бюджет на 
2024 год (15.10.2024)</t>
  </si>
  <si>
    <t>Проект бюджета на 2024 год</t>
  </si>
  <si>
    <t>Отклонение</t>
  </si>
  <si>
    <t>Причины отклонения</t>
  </si>
  <si>
    <t>Бюджета на 
2025 год</t>
  </si>
  <si>
    <t>Бюджета на 
2025 год (15.10.2024)</t>
  </si>
  <si>
    <t>Проект бюджета на 
2025 год</t>
  </si>
  <si>
    <t xml:space="preserve"> Бюджета на 
2026 год</t>
  </si>
  <si>
    <t xml:space="preserve"> Бюджета на 
2026 год (15.10.2024)</t>
  </si>
  <si>
    <t>Проект бюджета на 
2026 год</t>
  </si>
  <si>
    <t xml:space="preserve"> 000 1 01 02000 01 0000 110</t>
  </si>
  <si>
    <t xml:space="preserve"> Налог на доходы физических лиц</t>
  </si>
  <si>
    <r>
      <t>в т.ч. дополнительный норматив отчислений от НДФЛ, заменяющий дотацию из областного ФФП МР,
2024 год -</t>
    </r>
    <r>
      <rPr>
        <sz val="12"/>
        <color indexed="10"/>
        <rFont val="Times New Roman"/>
        <family val="1"/>
        <charset val="204"/>
      </rPr>
      <t xml:space="preserve"> </t>
    </r>
    <r>
      <rPr>
        <sz val="12"/>
        <color indexed="8"/>
        <rFont val="Times New Roman"/>
        <family val="1"/>
        <charset val="204"/>
      </rPr>
      <t>15,77621604%, 2025 год - 15,65877086%, 2026 год - 15,32977809%</t>
    </r>
  </si>
  <si>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</si>
  <si>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</si>
  <si>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Ожидаемое поступление</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</si>
  <si>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</si>
  <si>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</si>
  <si>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</si>
  <si>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</si>
  <si>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</si>
  <si>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</si>
  <si>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</si>
  <si>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182  1 01 02080 01 0000 110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</si>
  <si>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</si>
  <si>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182  1 01 02130 01 1000 110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</si>
  <si>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</si>
  <si>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182  1 01 02140 01 1000 110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</si>
  <si>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</si>
  <si>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000 1 03 02000 01 0000 110</t>
  </si>
  <si>
    <t>Акцизы по подакцизным товарам (продукции), производимым на территории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</si>
  <si>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</si>
  <si>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</si>
  <si>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</si>
  <si>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</si>
  <si>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</si>
  <si>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</si>
  <si>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</si>
  <si>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</si>
  <si>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</si>
  <si>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</si>
  <si>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</si>
  <si>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</si>
  <si>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</si>
  <si>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</si>
  <si>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</si>
  <si>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</si>
  <si>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</si>
  <si>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</si>
  <si>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182 1 05 02010 02 3000 110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</si>
  <si>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</si>
  <si>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</si>
  <si>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</si>
  <si>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Фактическое поступление</t>
  </si>
  <si>
    <t>182 1 05 04010 02 1000 110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</si>
  <si>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</si>
  <si>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000 1 06 00000 00 0000 000</t>
  </si>
  <si>
    <t>Налоги  на  имущество</t>
  </si>
  <si>
    <t>182 1 06 01020 04 1000 110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</si>
  <si>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</si>
  <si>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182 1 06 06000 00 0000 110</t>
  </si>
  <si>
    <t>Земельный налог</t>
  </si>
  <si>
    <t>182 1 06 06032 04 1000 110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</si>
  <si>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</si>
  <si>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</si>
  <si>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</si>
  <si>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</si>
  <si>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</si>
  <si>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</si>
  <si>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</si>
  <si>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283 1 08 07150 01 1000 110</t>
  </si>
  <si>
    <t xml:space="preserve">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 </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</si>
  <si>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</si>
  <si>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</si>
  <si>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</si>
  <si>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</si>
  <si>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</si>
  <si>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</si>
  <si>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</si>
  <si>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</si>
  <si>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</si>
  <si>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287 1 11 05034 04 0000 120</t>
  </si>
  <si>
    <t xml:space="preserve"> Письмо Управления ФКиС Администрации МГО от 02.11.2024г. 
№ 824/12</t>
  </si>
  <si>
    <t>288 1 11 05034 04 0000 120</t>
  </si>
  <si>
    <t xml:space="preserve"> Письмо Управления Образования Администрации МГО от 23.10.2024г. 
№ 3595/10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</si>
  <si>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</si>
  <si>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</si>
  <si>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</si>
  <si>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</si>
  <si>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</si>
  <si>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</si>
  <si>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</si>
  <si>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</si>
  <si>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</si>
  <si>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</si>
  <si>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</si>
  <si>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</si>
  <si>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</si>
  <si>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</si>
  <si>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</si>
  <si>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</si>
  <si>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</si>
  <si>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048 1 12 01042 01 6000 120</t>
  </si>
  <si>
    <t>Плата за размещение твердых коммунальных отходов</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</si>
  <si>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</si>
  <si>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</si>
  <si>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</si>
  <si>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</si>
  <si>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</si>
  <si>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</si>
  <si>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</si>
  <si>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</si>
  <si>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</si>
  <si>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</si>
  <si>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</si>
  <si>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</si>
  <si>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287 1 13 02064 04 0000 130</t>
  </si>
  <si>
    <t>288 1 13 02064 04 0000 130</t>
  </si>
  <si>
    <t xml:space="preserve"> Письмо Управления Образования Администрации МГО от 06.11.2024г. 
№ 3734/10</t>
  </si>
  <si>
    <t>289 1 13 02064 04 0000 130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</si>
  <si>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</si>
  <si>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</si>
  <si>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</si>
  <si>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</si>
  <si>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</si>
  <si>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 xml:space="preserve"> Письмо УСЗН Администрации МГО от 31.10.2024г. 
№ 5843/9</t>
  </si>
  <si>
    <t>288 1 13 02994 04 0000 130</t>
  </si>
  <si>
    <t>289 1 13 02994 04 0000 130</t>
  </si>
  <si>
    <t>291 1 13 02994 04 0000 130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</si>
  <si>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</si>
  <si>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</si>
  <si>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</si>
  <si>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</si>
  <si>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289 1 14 02042 04 0000 410</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</si>
  <si>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</si>
  <si>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</si>
  <si>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</si>
  <si>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</si>
  <si>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288 1 14 02042 04 0000 440</t>
  </si>
  <si>
    <t xml:space="preserve"> Письмо Управления Образования Администрации МГО от 23.10.2024г. 
№ 3595/10, от 06.11.2024г. 
№ 3734/10</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</si>
  <si>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</si>
  <si>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</si>
  <si>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283 1 14 03040 04 0000 410</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</si>
  <si>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</si>
  <si>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</si>
  <si>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</si>
  <si>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</si>
  <si>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</si>
  <si>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</si>
  <si>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</si>
  <si>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</si>
  <si>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</si>
  <si>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</si>
  <si>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</si>
  <si>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</si>
  <si>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</si>
  <si>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</si>
  <si>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</si>
  <si>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</si>
  <si>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</si>
  <si>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</si>
  <si>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</si>
  <si>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</si>
  <si>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</si>
  <si>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</si>
  <si>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</si>
  <si>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</si>
  <si>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033 1 16 01083 01 9000 140</t>
  </si>
  <si>
    <t>012 1 16 01113 01 0000 140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</si>
  <si>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</si>
  <si>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024 1 16 01113 01 9000 140</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</si>
  <si>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</si>
  <si>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</si>
  <si>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</si>
  <si>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</si>
  <si>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</si>
  <si>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</si>
  <si>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024 1 16 01163 01 0000 140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</si>
  <si>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</si>
  <si>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</si>
  <si>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</si>
  <si>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012 1 16 01183 01 9000 140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</si>
  <si>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</si>
  <si>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</si>
  <si>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</si>
  <si>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024 1 16 01193 01 0000 140</t>
  </si>
  <si>
    <t>033 1 16 01193 01 9000 140</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</si>
  <si>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</si>
  <si>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</si>
  <si>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</si>
  <si>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033 1 16 01203 01 9000 140</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</si>
  <si>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</si>
  <si>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</si>
  <si>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283 1 16 07010 04 0000 140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</si>
  <si>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</si>
  <si>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287 1 16 07010 04 0000 140</t>
  </si>
  <si>
    <t>288 1 16 07010 04 0000 140</t>
  </si>
  <si>
    <t>289 1 16 07010 04 0000 140</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</si>
  <si>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</si>
  <si>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</si>
  <si>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</si>
  <si>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</si>
  <si>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288 1 16 10031 04 0000 140</t>
  </si>
  <si>
    <t>283 1 16 10032 04 0000 140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</si>
  <si>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</si>
  <si>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288 1 16 10032 04 0000 140</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</si>
  <si>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</si>
  <si>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</si>
  <si>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288 1 16 10100 04 0000 140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</si>
  <si>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</si>
  <si>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009 1 16 10123 01 0000 140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</si>
  <si>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</si>
  <si>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</si>
  <si>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</si>
  <si>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</si>
  <si>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</si>
  <si>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</si>
  <si>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</si>
  <si>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033 1 16 11050 01 0000 140</t>
  </si>
  <si>
    <t>048 1 16 11050 01 0000 140</t>
  </si>
  <si>
    <t>000 1 17 00000 00 0000 180</t>
  </si>
  <si>
    <t>Прочие неналоговые доходы</t>
  </si>
  <si>
    <t>283 1 17 05040 04 0000 180</t>
  </si>
  <si>
    <t>Прочие неналоговые доходы бюджетов городских округов</t>
  </si>
  <si>
    <t>283 1 17 15020 04 0010 150</t>
  </si>
  <si>
    <t>Инициативные платежи, зачисляемые в бюджеты городских округов</t>
  </si>
  <si>
    <t>283 1 17 15020 04 0011 150</t>
  </si>
  <si>
    <t>Инициативные платежи, зачисляемые в бюджеты городских округов (инициативный проект «Мини-футбольное поле п. Ленинск»)</t>
  </si>
  <si>
    <t>283 1 17 15020 04 0012 150</t>
  </si>
  <si>
    <t>Инициативные платежи, зачисляемые в бюджеты городских округов (инициативный проект «Парк Победы, расположенный в п. Нижний Атлян, ул. Городок, напротив дома № 20»)</t>
  </si>
  <si>
    <t>283 1 17 15020 04 0013 150</t>
  </si>
  <si>
    <t>Инициативные платежи, зачисляемые в бюджеты городских округов (инициативный проект «Ремонт участка автомобильной дороги, в районе жилых домов №№ 86-145 по ул. Школьная и пер. Подстанционный в г. Миассе»)</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</si>
  <si>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</si>
  <si>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</si>
  <si>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</si>
  <si>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</si>
  <si>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</si>
  <si>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</si>
  <si>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</si>
  <si>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</si>
  <si>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</si>
  <si>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284 2 02 15002 04 0000 150</t>
  </si>
  <si>
    <t>Дотации бюджетам городских округов на поддержку мер по обеспечению сбалансированности бюджетов</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</si>
  <si>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</si>
  <si>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</si>
  <si>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</si>
  <si>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</si>
  <si>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</si>
  <si>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капитальный ремонт, ремонт и содержание автомобильных дорог общего пользования местного значения</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</si>
  <si>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t>
  </si>
  <si>
    <t>План МФ ЧО</t>
  </si>
  <si>
    <t>287 2 02 20077 04 0000 150</t>
  </si>
  <si>
    <t>Субсидии бюджетам городских округов на софинансирование капитальных вложений в объекты муниципальной собственности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</si>
  <si>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283 2 02 20299 04 0000 150</t>
  </si>
  <si>
    <t>Субсидии местным бюджетам на обеспечение мероприятий по переселению граждан из аварийного жилищного фонда за счет средств публично-правовой компании "Фонд развития территорий"</t>
  </si>
  <si>
    <t xml:space="preserve">287 2 02 25081 04 0000 150 </t>
  </si>
  <si>
    <t xml:space="preserve">Прочие субсидии бюджетам городских округов на государственную поддержку организаций, входящих в систему спортивной подготовки </t>
  </si>
  <si>
    <t>288 2 02 25171 04 0000 150</t>
  </si>
  <si>
    <t>Субсидии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 (Созданы новые места в образовательных организациях различных типов для реализации дополнительных общеразвивающих программ всех направленностей)</t>
  </si>
  <si>
    <t>288 2 02 25172 04 0000 150</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</si>
  <si>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(На базе общеобразовательных организаций созданы и функционируют детские технопарки "Кванториум")</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</si>
  <si>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</si>
  <si>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(Обновлена материально-техническая база в организациях, осуществляющих образовательную деятельность исключительно по адаптированным основным общеобразовательным программам)</t>
  </si>
  <si>
    <t>287 2 02 25229 04 0000 150</t>
  </si>
  <si>
    <t xml:space="preserve">Прочие 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</si>
  <si>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</si>
  <si>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</si>
  <si>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283 2 02 25424 04 0000 150</t>
  </si>
  <si>
    <t>Субсидии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</si>
  <si>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283 2 02 25497 04 0000 150</t>
  </si>
  <si>
    <t>Субсидии бюджетам на реализацию мероприятий по обеспечению жильем молодых семей</t>
  </si>
  <si>
    <t>283 2 02 25511 04 0000 150</t>
  </si>
  <si>
    <t>Субсидии местным бюджетам на проведение комплексных кадастровых работ на территории Челябинской области за счет средств областного бюджета</t>
  </si>
  <si>
    <t>Субсидии на проведение комплексных кадастровых работ</t>
  </si>
  <si>
    <t>289 2 02 25519 04 0000 150</t>
  </si>
  <si>
    <t>Субсидии бюджетам городских округов  на поддержку отрасли культуры на модернизацию библиотек в части комплектования книжных фондов библиотек муниципальных образований и государственных общедоступных библиотек</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</si>
  <si>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</si>
  <si>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 xml:space="preserve">283 2 02 25555 04 0000 150 </t>
  </si>
  <si>
    <t>Субсидии бюджетам городских округов на реализацию программ формирования современной городской среды</t>
  </si>
  <si>
    <t>287 2 02 25753 04 0000 150</t>
  </si>
  <si>
    <t>Субсидии бюджетам городских округов на софинансирование закупки и монтажа оборудования для создания "умных" спортивных площадок</t>
  </si>
  <si>
    <t>283 2 02 27112 04 0000 150</t>
  </si>
  <si>
    <t xml:space="preserve">Субсидии бюджетам городских округов на софинансирование капитальных вложений в объекты муниципальной собственности на  капитальные вложения в объекты физической культуры и спорта </t>
  </si>
  <si>
    <t>283 2 02 29999 04 0000 150</t>
  </si>
  <si>
    <t xml:space="preserve">Прочие субсидии бюджетам городских округов на организацию регулярных перевозок пассажиров и багажа городским наземным электрическим транспортом по муниципальным маршрутам регулярных перевозок по регулируемым тарифам </t>
  </si>
  <si>
    <t xml:space="preserve">Прочие субсидии бюджетам городских округов на мероприятия по организации пляжей в традиционных местах неорганизованного отдыха людей вблизи водоемов </t>
  </si>
  <si>
    <t xml:space="preserve">Прочие субсидии бюджетам городских округов на организацию регулярных перевозок пассажиров и багажа автомобильным транспортом по муниципальным маршрутам регулярных перевозок по регулируемым тарифам </t>
  </si>
  <si>
    <t>Прочие субсидии бюджетам городских округов на обеспечение мероприятий по модернизации систем коммунальной инфраструктуры</t>
  </si>
  <si>
    <t>Прочие субсидии бюджетам городских округов на обеспечение мероприятий по модернизации систем коммунальной инфраструктуры за счет средств областного бюджета</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</si>
  <si>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t>
  </si>
  <si>
    <t>Прочие субсидии бюджетам городских округов на предоставление молодым семьям социальных выплат на приобретение (строительство) жилья</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</si>
  <si>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</si>
  <si>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создание, модернизация (реконструкция)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t>
  </si>
  <si>
    <t>Прочие субсидии бюджетам городских округов на строительство газопроводов и газовых сетей, в том числе проектно-изыскательские работы</t>
  </si>
  <si>
    <t>Прочие субсидии бюджетам городских округов на благоустройство мест отдыха, расположенных в городах с численностью населения до 500 тысяч человек</t>
  </si>
  <si>
    <t>Прочие субсидии бюджетам городских округов на ликвидацию несанкционированных свалок отходов</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</si>
  <si>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</si>
  <si>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285 2 02 29999 04 0000 150</t>
  </si>
  <si>
    <t xml:space="preserve">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</si>
  <si>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</si>
  <si>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детьми и молодежью в  возрасте от 6 до 29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</si>
  <si>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среднего возраста</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</si>
  <si>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возраста</t>
  </si>
  <si>
    <t>Прочие субсидии бюджетам городских округов на оплату услуг специалистов по организации обучения детей плаванию по программе "Плавание для всех"</t>
  </si>
  <si>
    <t>Прочие субсидии бюджетам городских округов на оплату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</si>
  <si>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Прочие субсидии бюджетам городских округов на повышение уровня доступности учреждений физической культуры и спорта для инвалидов и других маломобильных групп населения в муниципальных образованиях Челябинской области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</si>
  <si>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</si>
  <si>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</si>
  <si>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t>
  </si>
  <si>
    <t>Прочие субсидии бюджетам городских округов на  строительство, ремонт, реконструкцию и оснащение спортивных объектов, универсальных спортивных площадок, лыжероллерных трасс и троп здоровья в местах массового отдыха населения</t>
  </si>
  <si>
    <t>Прочие субсидии бюджетам городских округов на повышение квалификации тренеров, тренеров-преподавателей муниципальных учреждений, реализующих программы спортивной подготовки и дополнительные образовательные программы спортивной подготовки</t>
  </si>
  <si>
    <t>288 2 02 29999 04 0000 150</t>
  </si>
  <si>
    <t>Субсидии бюджетам городских округов на создание детских технопарков "Кванториум"</t>
  </si>
  <si>
    <t>Прочие субсидии бюджетам городских округов на организацию отдыха детей в каникулярное время</t>
  </si>
  <si>
    <t xml:space="preserve">Прочие субсидии бюджетам городских округов на организацию профильных смен для детей, состоящих на профилактическом учете </t>
  </si>
  <si>
    <t xml:space="preserve">Прочие субсидии бюджетам городских округов на обеспечение образовательных организаций 1,2 категории квалифицированной охраной </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</si>
  <si>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</si>
  <si>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разработку проектно-сметной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</si>
  <si>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</si>
  <si>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t>
  </si>
  <si>
    <t>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</si>
  <si>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</si>
  <si>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</si>
  <si>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</si>
  <si>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бюджетам городских округов на организацию и проведение мероприятий с детьми и молодежью</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</si>
  <si>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(дошкольное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</si>
  <si>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(общее образование)</t>
  </si>
  <si>
    <t>Прочие субсидии бюджетам городских округов на мероприятия по обеспечению антитеррористической защищенности объектов (территорий) муниципальных образовательных организаций (дополнительное образование)</t>
  </si>
  <si>
    <t>Прочие субсидии бюджетам городских округов на обеспечение требований к антитеррористической защищенности объектов (территорий) муниципальных общеобразовательных организаций</t>
  </si>
  <si>
    <t xml:space="preserve">Прочие субсидии бюджетам городских округов  на оснащение современным оборудованием образовательных организаций, реализующих образовательные программы дошкольного образования, для получения детьми качественного образования </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</si>
  <si>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</si>
  <si>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</si>
  <si>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</si>
  <si>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</si>
  <si>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</si>
  <si>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</si>
  <si>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</si>
  <si>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</si>
  <si>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на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</si>
  <si>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на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</si>
  <si>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</si>
  <si>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</si>
  <si>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</si>
  <si>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</si>
  <si>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реализацию переданных государственных полномочий по приему, регистрации заявлений и документов, необходимых для предоставления дополнительных мер социальной поддержки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и Украины, и формированию реестров для зачисления денежных средств на счета физических лиц, открытых в кредитных организациях</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</si>
  <si>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</si>
  <si>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</si>
  <si>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</si>
  <si>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</si>
  <si>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Субвенции бюджетам городских округов на выполнение передаваемых полномочий субъектов Российской Федерации на возмещение стоимости услуг по погребению и выплата социального пособия на погребение</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</si>
  <si>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</si>
  <si>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</si>
  <si>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</si>
  <si>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</si>
  <si>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</si>
  <si>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</si>
  <si>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социальной поддержки отдельных категорий граждан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</si>
  <si>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</si>
  <si>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Субвенции бюджетам городских округов на выполнение передаваемых полномочий субъектов Российской Федерации на реализация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</si>
  <si>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Субвенции бюджетам городских округов на выполнение передаваемых полномочий субъектов Российской Федерации по назначению ежегодной денежной выплаты на приобретение одежды для посещения учебных занятий, а также спортивной формы</t>
  </si>
  <si>
    <t>Субвенции бюджетам городских округов на выполнение передаваемых полномочий субъектов Российской Федерации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</si>
  <si>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288 2 02 30024 04 0000 150</t>
  </si>
  <si>
    <t>Субвенции бюджетам городских округов на реализацию переданных государственных полномочий по компенсации расходов родителей (законных представителей) на организацию обучения лиц, являвшихся детьми-инвалидами, достигнувшими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</si>
  <si>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</si>
  <si>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Субвенции бюджетам городских округов на 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в соответствии с Законом Челябинской области от 31 марта 2010 года № 548-ЗО «О статусе и дополнительных мерах социальной поддержки многодетной семьи в Челябинской области»,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</si>
  <si>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Субвенции бюджетам городских округов на выполнение передаваемых полномочий субъектов Российской Федерации на 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ВС РФ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</si>
  <si>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</si>
  <si>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</si>
  <si>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</si>
  <si>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t>Субвенции бюджетам городских округов на выполнение передаваемых полномочий субъектов Российской Федерации на компенсацию расходов родителей (законных представителей) на организацию обучения детей-инвалидов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</si>
  <si>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</si>
  <si>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</si>
  <si>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</si>
  <si>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</si>
  <si>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</si>
  <si>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</si>
  <si>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(Обеспечены жилыми помещениями дети-сироты и дети, оставшиеся без попечения родителей, лица из числа детей-сирот и детей, оставшихся без попечения родителей)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</si>
  <si>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</si>
  <si>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</si>
  <si>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</si>
  <si>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</si>
  <si>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</si>
  <si>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</si>
  <si>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</si>
  <si>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</si>
  <si>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</si>
  <si>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</si>
  <si>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Субвенции бюджетам городских округов на государственную регистрацию актов гражданского состояния  за счет средств областного бюджета</t>
  </si>
  <si>
    <t>283 2 02 39999 04 0000 150</t>
  </si>
  <si>
    <t>Прочие субвенции бюджетам городских округов на организацию тушения ландшафтных (природных) пожаров (за исключением тушения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осуществляемого в соответствии с частью 5 статьи 51 Лесного кодекса Российской Федерации) силами и средствами Челябинской областной подсистемы единой государственной системы предупреждения и ликвидации чрезвычайных ситуаций в соответствии с полномочиями, установленными Федеральным законом «О защите населения и территорий от чрезвычайных ситуаций природного и техногенного характера»</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</si>
  <si>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</si>
  <si>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</si>
  <si>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</si>
  <si>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</si>
  <si>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</si>
  <si>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</si>
  <si>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</si>
  <si>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289 2 02 45453 04 0000 150</t>
  </si>
  <si>
    <t>Межбюджетные трансферты, передаваемые бюджетам городских округов на создание виртуальных концертных залов</t>
  </si>
  <si>
    <t>283 2 02 49999 04 0000 150</t>
  </si>
  <si>
    <t>Прочие межбюджетные трансферты, передаваемые бюджетам городских округов на оказание поддержки садоводческим некоммерческим товариществам</t>
  </si>
  <si>
    <t>Прочие межбюджетные трансферты, передаваемые бюджетам городских округов на поощрение муниципальных управленческих команд в Челябинской области</t>
  </si>
  <si>
    <t>Прочие межбюджетные трансферты, передаваемые бюджетам городских округов на обеспечение контейнерном сбором образующих в жилом фонде твердых коммунальных отходов</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</si>
  <si>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</si>
  <si>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t>
  </si>
  <si>
    <t>288 2 02 49999 04 0000 150</t>
  </si>
  <si>
    <t>Прочие межбюджетные трансферты, передаваемые бюджетам городских округов на создание условий для всестороннего развития, реализации потенциала и успешной интеграции в общество молодых людей</t>
  </si>
  <si>
    <t>Прочие межбюджетные трансферты, передаваемые бюджетам городских округов на выплату вознаграждения победителям конкурсного отбора образовательных организаций, реализующих образовательные программы начального общего, основного общего и (или) среднего общего образования, для создания на их базе информационно-библиотечных центров</t>
  </si>
  <si>
    <t>Прочие межбюджетные трансферты, передаваемые бюджетам городских округов на приобретение наглядных материалов, пропагандирующих необходимость гигиены полости рта, для муниципальных образовательных организаций, реализующих образовательные программы дошкольного образования, в целях формирования здорового образа жизни детей дошкольного возраста</t>
  </si>
  <si>
    <t>000 2 03 00000 00 0000 000</t>
  </si>
  <si>
    <t xml:space="preserve">Безвозмездные поступления от негосударственных организаций </t>
  </si>
  <si>
    <t>288 2 03 04099 04 0000 150</t>
  </si>
  <si>
    <t>Прочие безвозмездные поступления от государственных (муниципальных) организаций в бюджеты городских округов</t>
  </si>
  <si>
    <t>000 2 04 00000 00 0000 000</t>
  </si>
  <si>
    <t>Безвозмездные поступления от негосударственных организаций</t>
  </si>
  <si>
    <t>287 2 04 04020 04 000 150</t>
  </si>
  <si>
    <t>Поступления от денежных пожертвований, предоставляемых физическими лицами получателям средств бюджетов городских округов</t>
  </si>
  <si>
    <t>288 2 04 04020 04 000 150</t>
  </si>
  <si>
    <t>289 2 04 04020 04 000 150</t>
  </si>
  <si>
    <t>000 2 07 00000 00 0000 000</t>
  </si>
  <si>
    <t>Прочие безвозмездные поступления</t>
  </si>
  <si>
    <t>287 2 07 04020 04 0000 150</t>
  </si>
  <si>
    <t xml:space="preserve"> Письмо Управления Администрации  ФКиС МГО от 02.11.2024г. 
№ 824/12</t>
  </si>
  <si>
    <t>288 2 07 04020 04 0000 150</t>
  </si>
  <si>
    <t>288 2 07 04050 04 0000 150</t>
  </si>
  <si>
    <t>Прочие безвозмездные поступления в бюджеты городских округов</t>
  </si>
  <si>
    <t>000 2 00 00000 00 0000 000</t>
  </si>
  <si>
    <t>БЕЗВОЗМЕЗДНЫЕ ПОСТУПЛЕНИЯ</t>
  </si>
  <si>
    <t>ВСЕГО ДОХОДОВ</t>
  </si>
  <si>
    <t xml:space="preserve"> Письмо Управления Культуры Администрации МГО от 06.11.2024г. №00377/11 </t>
  </si>
  <si>
    <t xml:space="preserve">Субсидии бюджетам городских округов на софинансирование капитальных вложений в объекты муниципальной собственности на  создание модульных и каркасно-тентовых объектов и закупка спортивно-технологического оборудованя </t>
  </si>
  <si>
    <t>РП ЧО от 11.10.2024 г. N 1097-рп</t>
  </si>
  <si>
    <t xml:space="preserve"> Письмо Администрации МГО от 07.11.2024г. 
№ 501/8</t>
  </si>
  <si>
    <t>откл</t>
  </si>
  <si>
    <t>Приложение  1 к реестру</t>
  </si>
  <si>
    <t>РП ЧО от 10.10.2024 г. N 1075-рп, РПЧО от 29.10.24 № 1167-рп 
РПЧО от 01.11.24 № 1192-рп</t>
  </si>
  <si>
    <t>283 2 02 20303 04 0000 150</t>
  </si>
  <si>
    <t>283 2 02 20300 04 0000 150</t>
  </si>
  <si>
    <t>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на обеспечение мероприятий по модернизации систем коммунальной инфраструктуры</t>
  </si>
  <si>
    <t>Субсидии бюджетам городских округов на обеспечение мероприятий по модернизации систем коммунальной инфраструктуры за счет средств бюджетов на обеспечение мероприятий по модернизации систем коммунальной инфраструктуры за счет средств областного бюджета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</si>
</sst>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6"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0"/>
      <name val="Times New Roman"/>
      <family val="1"/>
      <charset val="204"/>
    </font>
    <font>
      <sz val="12"/>
      <color indexed="10"/>
      <name val="Times New Roman"/>
      <family val="1"/>
      <charset val="204"/>
    </font>
    <font>
      <sz val="12"/>
      <color indexed="8"/>
      <name val="Times New Roman"/>
      <family val="1"/>
      <charset val="204"/>
    </font>
    <font>
      <u/>
      <sz val="12"/>
      <name val="Times New Roman"/>
      <family val="1"/>
      <charset val="204"/>
    </font>
    <font>
      <sz val="10.5"/>
      <name val="Times New Roman"/>
      <family val="1"/>
      <charset val="204"/>
    </font>
    <font>
      <sz val="14"/>
      <name val="Times New Roman"/>
      <family val="1"/>
      <charset val="204"/>
    </font>
    <font>
      <sz val="12"/>
      <color theme="1"/>
      <name val="Times New Roman"/>
      <family val="2"/>
      <charset val="204"/>
    </font>
    <font>
      <sz val="12"/>
      <color theme="1"/>
      <name val="Times New Roman"/>
      <family val="1"/>
      <charset val="204"/>
    </font>
    <font>
      <sz val="10"/>
      <color theme="1"/>
      <name val="Times New Roman"/>
      <family val="1"/>
      <charset val="204"/>
    </font>
    <font>
      <sz val="12"/>
      <color rgb="FF000000"/>
      <name val="Times New Roman"/>
      <family val="1"/>
      <charset val="204"/>
    </font>
    <font>
      <b/>
      <sz val="12"/>
      <color theme="1"/>
      <name val="Times New Roman"/>
      <family val="1"/>
      <charset val="204"/>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1">
    <xf numFmtId="0" fontId="0" fillId="0" borderId="0"/>
    <xf numFmtId="0" fontId="3"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11" fillId="0" borderId="0" applyFont="0" applyFill="0" applyBorder="0" applyAlignment="0" applyProtection="0"/>
  </cellStyleXfs>
  <cellXfs count="67">
    <xf numFmtId="0" fontId="0" fillId="0" borderId="0" xfId="0"/>
    <xf numFmtId="165" fontId="5" fillId="0" borderId="2" xfId="8" applyNumberFormat="1" applyFont="1" applyFill="1" applyBorder="1" applyAlignment="1">
      <alignment horizontal="center" vertical="center" wrapText="1"/>
    </xf>
    <xf numFmtId="165" fontId="4" fillId="0" borderId="2" xfId="8" applyNumberFormat="1" applyFont="1" applyFill="1" applyBorder="1" applyAlignment="1">
      <alignment horizontal="center" vertical="center" wrapText="1"/>
    </xf>
    <xf numFmtId="165" fontId="2" fillId="0" borderId="2" xfId="8" applyNumberFormat="1" applyFont="1" applyFill="1" applyBorder="1" applyAlignment="1">
      <alignment horizontal="center" vertical="center" wrapText="1"/>
    </xf>
    <xf numFmtId="0" fontId="0" fillId="0" borderId="0" xfId="0" applyFill="1"/>
    <xf numFmtId="0" fontId="0" fillId="0" borderId="0" xfId="0" applyFont="1" applyFill="1" applyAlignment="1">
      <alignment horizontal="center" vertical="center"/>
    </xf>
    <xf numFmtId="164" fontId="4" fillId="0" borderId="1" xfId="2" applyNumberFormat="1" applyFont="1" applyFill="1" applyBorder="1" applyAlignment="1">
      <alignment horizontal="center" vertical="center" wrapText="1"/>
    </xf>
    <xf numFmtId="164" fontId="2" fillId="0" borderId="1" xfId="2" applyNumberFormat="1"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2" fillId="0" borderId="2" xfId="2" applyFont="1" applyFill="1" applyBorder="1" applyAlignment="1">
      <alignment horizontal="center" vertical="center" wrapText="1"/>
    </xf>
    <xf numFmtId="2" fontId="2" fillId="0" borderId="2" xfId="2"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2" xfId="2" applyFont="1" applyFill="1" applyBorder="1" applyAlignment="1">
      <alignment horizontal="justify" vertical="center" wrapText="1"/>
    </xf>
    <xf numFmtId="0" fontId="2" fillId="0" borderId="3" xfId="2" applyFont="1" applyFill="1" applyBorder="1" applyAlignment="1">
      <alignment horizontal="center" vertical="center" wrapText="1"/>
    </xf>
    <xf numFmtId="0" fontId="12" fillId="0" borderId="2" xfId="2" applyFont="1" applyFill="1" applyBorder="1" applyAlignment="1">
      <alignment horizontal="justify" vertical="center" wrapText="1"/>
    </xf>
    <xf numFmtId="165" fontId="2" fillId="0" borderId="2" xfId="6" applyNumberFormat="1" applyFont="1" applyFill="1" applyBorder="1" applyAlignment="1">
      <alignment horizontal="center" vertical="center" wrapText="1"/>
    </xf>
    <xf numFmtId="165" fontId="0" fillId="0" borderId="0" xfId="0" applyNumberFormat="1" applyFill="1"/>
    <xf numFmtId="0" fontId="2" fillId="0" borderId="2" xfId="2" applyFont="1" applyFill="1" applyBorder="1" applyAlignment="1">
      <alignment horizontal="justify" vertical="center" wrapText="1"/>
    </xf>
    <xf numFmtId="3" fontId="2" fillId="0" borderId="2" xfId="2" applyNumberFormat="1" applyFont="1" applyFill="1" applyBorder="1" applyAlignment="1">
      <alignment horizontal="center" vertical="center" wrapText="1"/>
    </xf>
    <xf numFmtId="3" fontId="2" fillId="0" borderId="2" xfId="2" applyNumberFormat="1" applyFont="1" applyFill="1" applyBorder="1" applyAlignment="1">
      <alignment horizontal="justify" vertical="center" wrapText="1"/>
    </xf>
    <xf numFmtId="3" fontId="4" fillId="0" borderId="2" xfId="2" applyNumberFormat="1" applyFont="1" applyFill="1" applyBorder="1" applyAlignment="1">
      <alignment horizontal="center" vertical="center" wrapText="1"/>
    </xf>
    <xf numFmtId="3" fontId="4" fillId="0" borderId="2" xfId="2" applyNumberFormat="1" applyFont="1" applyFill="1" applyBorder="1" applyAlignment="1">
      <alignment horizontal="justify" vertical="center" wrapText="1"/>
    </xf>
    <xf numFmtId="0" fontId="2" fillId="0" borderId="2" xfId="3" applyFont="1" applyFill="1" applyBorder="1" applyAlignment="1">
      <alignment horizontal="justify" vertical="center" wrapText="1"/>
    </xf>
    <xf numFmtId="0" fontId="4" fillId="0" borderId="2" xfId="2" quotePrefix="1" applyFont="1" applyFill="1" applyBorder="1" applyAlignment="1">
      <alignment horizontal="justify" vertical="center" wrapText="1"/>
    </xf>
    <xf numFmtId="49" fontId="4" fillId="0" borderId="4" xfId="5" applyNumberFormat="1" applyFont="1" applyFill="1" applyBorder="1" applyAlignment="1">
      <alignment horizontal="center" vertical="center" wrapText="1"/>
    </xf>
    <xf numFmtId="49" fontId="4" fillId="0" borderId="5" xfId="5" applyNumberFormat="1" applyFont="1" applyFill="1" applyBorder="1" applyAlignment="1">
      <alignment horizontal="center" vertical="center" wrapText="1"/>
    </xf>
    <xf numFmtId="49" fontId="2" fillId="0" borderId="2" xfId="5" applyNumberFormat="1" applyFont="1" applyFill="1" applyBorder="1" applyAlignment="1">
      <alignment horizontal="center" vertical="center" wrapText="1"/>
    </xf>
    <xf numFmtId="0" fontId="2" fillId="0" borderId="2" xfId="5" applyNumberFormat="1" applyFont="1" applyFill="1" applyBorder="1" applyAlignment="1">
      <alignment horizontal="justify" vertical="center" wrapText="1"/>
    </xf>
    <xf numFmtId="0" fontId="2" fillId="0" borderId="2" xfId="2" applyNumberFormat="1" applyFont="1" applyFill="1" applyBorder="1" applyAlignment="1">
      <alignment horizontal="justify" vertical="center" wrapText="1"/>
    </xf>
    <xf numFmtId="0" fontId="5" fillId="0" borderId="0" xfId="2" applyFont="1" applyFill="1" applyAlignment="1">
      <alignment horizontal="center" vertical="center" wrapText="1"/>
    </xf>
    <xf numFmtId="0" fontId="2" fillId="0" borderId="2" xfId="2" applyFont="1" applyFill="1" applyBorder="1" applyAlignment="1">
      <alignment vertical="center" wrapText="1"/>
    </xf>
    <xf numFmtId="165" fontId="4" fillId="0" borderId="2" xfId="2" applyNumberFormat="1" applyFont="1" applyFill="1" applyBorder="1" applyAlignment="1">
      <alignment horizontal="center" vertical="center" wrapText="1"/>
    </xf>
    <xf numFmtId="165" fontId="2" fillId="0" borderId="2" xfId="2" applyNumberFormat="1" applyFont="1" applyFill="1" applyBorder="1" applyAlignment="1">
      <alignment horizontal="center" vertical="center" wrapText="1"/>
    </xf>
    <xf numFmtId="49" fontId="2" fillId="0" borderId="3" xfId="3" applyNumberFormat="1" applyFont="1" applyFill="1" applyBorder="1" applyAlignment="1">
      <alignment horizontal="center" vertical="center" wrapText="1"/>
    </xf>
    <xf numFmtId="0" fontId="12" fillId="0" borderId="2" xfId="0" applyFont="1" applyFill="1" applyBorder="1" applyAlignment="1">
      <alignment horizontal="justify" vertical="center" wrapText="1"/>
    </xf>
    <xf numFmtId="165" fontId="12" fillId="0" borderId="2" xfId="2" applyNumberFormat="1" applyFont="1" applyFill="1" applyBorder="1" applyAlignment="1">
      <alignment horizontal="center" vertical="center" wrapText="1"/>
    </xf>
    <xf numFmtId="165" fontId="13" fillId="0" borderId="2" xfId="8" applyNumberFormat="1" applyFont="1" applyFill="1" applyBorder="1" applyAlignment="1">
      <alignment horizontal="center" vertical="center" wrapText="1"/>
    </xf>
    <xf numFmtId="49" fontId="2" fillId="0" borderId="2" xfId="3" applyNumberFormat="1" applyFont="1" applyFill="1" applyBorder="1" applyAlignment="1">
      <alignment horizontal="center" vertical="center" wrapText="1"/>
    </xf>
    <xf numFmtId="3" fontId="2" fillId="0" borderId="4" xfId="2" applyNumberFormat="1" applyFont="1" applyFill="1" applyBorder="1" applyAlignment="1">
      <alignment horizontal="center" vertical="center" wrapText="1"/>
    </xf>
    <xf numFmtId="0" fontId="2" fillId="0" borderId="2" xfId="2" applyFont="1" applyFill="1" applyBorder="1" applyAlignment="1">
      <alignment horizontal="justify" vertical="center"/>
    </xf>
    <xf numFmtId="0" fontId="14" fillId="0" borderId="2" xfId="0" applyFont="1" applyFill="1" applyBorder="1" applyAlignment="1">
      <alignment horizontal="justify" wrapText="1"/>
    </xf>
    <xf numFmtId="165" fontId="2" fillId="0" borderId="5" xfId="8" applyNumberFormat="1" applyFont="1" applyFill="1" applyBorder="1" applyAlignment="1">
      <alignment horizontal="center" vertical="center" wrapText="1"/>
    </xf>
    <xf numFmtId="0" fontId="14" fillId="0" borderId="2" xfId="0" applyFont="1" applyFill="1" applyBorder="1" applyAlignment="1">
      <alignment horizontal="justify" vertical="center" wrapText="1"/>
    </xf>
    <xf numFmtId="49" fontId="4" fillId="0" borderId="6" xfId="5" applyNumberFormat="1" applyFont="1" applyFill="1" applyBorder="1" applyAlignment="1">
      <alignment horizontal="justify" vertical="center" wrapText="1"/>
    </xf>
    <xf numFmtId="0" fontId="2" fillId="0" borderId="2" xfId="2" applyFont="1" applyFill="1" applyBorder="1" applyAlignment="1">
      <alignment horizontal="center" vertical="center"/>
    </xf>
    <xf numFmtId="49" fontId="2" fillId="0" borderId="2" xfId="2" applyNumberFormat="1" applyFont="1" applyFill="1" applyBorder="1" applyAlignment="1" applyProtection="1">
      <alignment horizontal="center" vertical="center" wrapText="1"/>
    </xf>
    <xf numFmtId="49" fontId="12" fillId="0" borderId="7" xfId="2" applyNumberFormat="1" applyFont="1" applyFill="1" applyBorder="1" applyAlignment="1" applyProtection="1">
      <alignment horizontal="justify" vertical="center" wrapText="1"/>
    </xf>
    <xf numFmtId="165" fontId="2" fillId="0" borderId="7" xfId="8" applyNumberFormat="1" applyFont="1" applyFill="1" applyBorder="1" applyAlignment="1">
      <alignment horizontal="center" vertical="center" wrapText="1"/>
    </xf>
    <xf numFmtId="0" fontId="12" fillId="0" borderId="8" xfId="2" applyFont="1" applyFill="1" applyBorder="1" applyAlignment="1">
      <alignment horizontal="justify" vertical="center" wrapText="1"/>
    </xf>
    <xf numFmtId="0" fontId="2" fillId="0" borderId="8" xfId="2" applyFont="1" applyFill="1" applyBorder="1" applyAlignment="1">
      <alignment horizontal="justify" vertical="center" wrapText="1"/>
    </xf>
    <xf numFmtId="0" fontId="12" fillId="0" borderId="2" xfId="2" applyNumberFormat="1" applyFont="1" applyFill="1" applyBorder="1" applyAlignment="1">
      <alignment horizontal="justify" vertical="center" wrapText="1"/>
    </xf>
    <xf numFmtId="165" fontId="2" fillId="0" borderId="8" xfId="8" applyNumberFormat="1" applyFont="1" applyFill="1" applyBorder="1" applyAlignment="1">
      <alignment horizontal="center" vertical="center" wrapText="1"/>
    </xf>
    <xf numFmtId="165" fontId="5" fillId="0" borderId="8" xfId="8" applyNumberFormat="1" applyFont="1" applyFill="1" applyBorder="1" applyAlignment="1">
      <alignment horizontal="center" vertical="center" wrapText="1"/>
    </xf>
    <xf numFmtId="0" fontId="12" fillId="0" borderId="2" xfId="2" applyFont="1" applyFill="1" applyBorder="1" applyAlignment="1">
      <alignment horizontal="center" vertical="center"/>
    </xf>
    <xf numFmtId="0" fontId="15" fillId="0" borderId="2" xfId="2" applyNumberFormat="1" applyFont="1" applyFill="1" applyBorder="1" applyAlignment="1">
      <alignment horizontal="justify" vertical="center" wrapText="1"/>
    </xf>
    <xf numFmtId="3" fontId="12" fillId="0" borderId="2" xfId="2" applyNumberFormat="1" applyFont="1" applyFill="1" applyBorder="1" applyAlignment="1">
      <alignment horizontal="justify" vertical="center" wrapText="1"/>
    </xf>
    <xf numFmtId="49" fontId="4" fillId="0" borderId="2" xfId="5" applyNumberFormat="1" applyFont="1" applyFill="1" applyBorder="1" applyAlignment="1">
      <alignment horizontal="left" vertical="center" wrapText="1"/>
    </xf>
    <xf numFmtId="0" fontId="2" fillId="0" borderId="0" xfId="2" applyFont="1" applyFill="1" applyAlignment="1">
      <alignment horizontal="center" vertical="center" wrapText="1"/>
    </xf>
    <xf numFmtId="0" fontId="9" fillId="0" borderId="0" xfId="2" applyFont="1" applyFill="1" applyAlignment="1">
      <alignment horizontal="justify" vertical="center" wrapText="1"/>
    </xf>
    <xf numFmtId="0" fontId="10" fillId="0" borderId="0" xfId="2" applyFont="1" applyFill="1" applyAlignment="1">
      <alignment horizontal="center" vertical="center" wrapText="1"/>
    </xf>
    <xf numFmtId="3" fontId="2" fillId="0" borderId="3" xfId="2" applyNumberFormat="1" applyFont="1" applyFill="1" applyBorder="1" applyAlignment="1">
      <alignment horizontal="center" vertical="center" wrapText="1"/>
    </xf>
    <xf numFmtId="3" fontId="2" fillId="0" borderId="8" xfId="2" applyNumberFormat="1" applyFont="1" applyFill="1" applyBorder="1" applyAlignment="1">
      <alignment horizontal="center" vertical="center" wrapText="1"/>
    </xf>
    <xf numFmtId="49" fontId="4" fillId="0" borderId="4" xfId="5" applyNumberFormat="1" applyFont="1" applyFill="1" applyBorder="1" applyAlignment="1">
      <alignment horizontal="left" vertical="center" wrapText="1"/>
    </xf>
    <xf numFmtId="49" fontId="4" fillId="0" borderId="9" xfId="5" applyNumberFormat="1" applyFont="1" applyFill="1" applyBorder="1" applyAlignment="1">
      <alignment horizontal="left" vertical="center" wrapText="1"/>
    </xf>
    <xf numFmtId="0" fontId="2" fillId="0" borderId="0" xfId="3" applyFont="1" applyFill="1" applyAlignment="1">
      <alignment horizontal="right" vertical="center" wrapText="1"/>
    </xf>
    <xf numFmtId="164" fontId="4" fillId="0" borderId="0" xfId="2" applyNumberFormat="1" applyFont="1" applyFill="1" applyBorder="1" applyAlignment="1">
      <alignment horizontal="center" vertical="center" wrapText="1"/>
    </xf>
    <xf numFmtId="164" fontId="2" fillId="0" borderId="1" xfId="2" applyNumberFormat="1" applyFont="1" applyFill="1" applyBorder="1" applyAlignment="1">
      <alignment horizontal="right" vertical="center" wrapText="1"/>
    </xf>
  </cellXfs>
  <cellStyles count="11">
    <cellStyle name="Обычный" xfId="0" builtinId="0"/>
    <cellStyle name="Обычный 2" xfId="1"/>
    <cellStyle name="Обычный 2 2" xfId="2"/>
    <cellStyle name="Обычный 2 3" xfId="3"/>
    <cellStyle name="Обычный 3" xfId="4"/>
    <cellStyle name="Обычный_Лист2" xfId="5"/>
    <cellStyle name="Процентный 2" xfId="6"/>
    <cellStyle name="Финансовый 2" xfId="7"/>
    <cellStyle name="Финансовый 2 2 2" xfId="8"/>
    <cellStyle name="Финансовый 2 5" xfId="9"/>
    <cellStyle name="Финансовый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D42EAC7BD398020209D35F6AF6672FBA6F13F77B84F225875A8095FA102A9B2D8E358CD609751112B9E7A4869E64DFF883BAA8D38BAB06D8YDV9M" TargetMode="External"/><Relationship Id="rId1" Type="http://schemas.openxmlformats.org/officeDocument/2006/relationships/hyperlink" Target="consultantplus://offline/ref=A5C545EE8C1C93B0B058E1FFE19DF454C219EB0B98198F2DC0D7B691EFFF64CC26DC8ECE4D9F7B181B1727911B979A94C0CB426D4AE9j9HFG" TargetMode="External"/><Relationship Id="rId5" Type="http://schemas.openxmlformats.org/officeDocument/2006/relationships/printerSettings" Target="../printerSettings/printerSettings1.bin"/><Relationship Id="rId4" Type="http://schemas.openxmlformats.org/officeDocument/2006/relationships/hyperlink" Target="consultantplus://offline/ref=64FC3C9F96C0230A0CECA4E56C028B5E86A06F799E50F1FABBE4A6CFAC6E9A2AB2A69A82FE33DE9CACC0441FC29EF02FFBFA7ABCF960A970JDh7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3"/>
  <sheetViews>
    <sheetView tabSelected="1" zoomScale="90" zoomScaleNormal="90" zoomScaleSheetLayoutView="70" workbookViewId="0">
      <pane xSplit="3" ySplit="5" topLeftCell="D261" activePane="bottomRight" state="frozen"/>
      <selection pane="topRight" activeCell="D1" sqref="D1"/>
      <selection pane="bottomLeft" activeCell="A6" sqref="A6"/>
      <selection pane="bottomRight" activeCell="M265" sqref="M265"/>
    </sheetView>
  </sheetViews>
  <sheetFormatPr defaultRowHeight="18.75" x14ac:dyDescent="0.25"/>
  <cols>
    <col min="1" max="1" width="29.7109375" style="57" customWidth="1"/>
    <col min="2" max="2" width="70.85546875" style="58" customWidth="1"/>
    <col min="3" max="3" width="14.28515625" style="59" hidden="1" customWidth="1"/>
    <col min="4" max="4" width="13.42578125" style="59" customWidth="1"/>
    <col min="5" max="5" width="14.28515625" style="59" customWidth="1"/>
    <col min="6" max="6" width="12.7109375" style="59" customWidth="1"/>
    <col min="7" max="7" width="18.7109375" style="29" customWidth="1"/>
    <col min="8" max="8" width="14.28515625" style="59" hidden="1" customWidth="1"/>
    <col min="9" max="9" width="14.140625" style="59" customWidth="1"/>
    <col min="10" max="10" width="14.28515625" style="59" customWidth="1"/>
    <col min="11" max="11" width="10" style="59" customWidth="1"/>
    <col min="12" max="12" width="15" style="4" hidden="1" customWidth="1"/>
    <col min="13" max="13" width="14" style="4" customWidth="1"/>
    <col min="14" max="14" width="14.28515625" style="4" customWidth="1"/>
    <col min="15" max="15" width="8.5703125" style="5" customWidth="1"/>
    <col min="16" max="16" width="17.5703125" style="4" customWidth="1"/>
    <col min="17" max="17" width="10.7109375" style="4" customWidth="1"/>
    <col min="18" max="256" width="9.140625" style="4"/>
    <col min="257" max="257" width="29.7109375" style="4" customWidth="1"/>
    <col min="258" max="258" width="70.85546875" style="4" customWidth="1"/>
    <col min="259" max="259" width="0" style="4" hidden="1" customWidth="1"/>
    <col min="260" max="261" width="14.28515625" style="4" customWidth="1"/>
    <col min="262" max="262" width="14" style="4" customWidth="1"/>
    <col min="263" max="263" width="18.7109375" style="4" customWidth="1"/>
    <col min="264" max="264" width="0" style="4" hidden="1" customWidth="1"/>
    <col min="265" max="265" width="14.140625" style="4" customWidth="1"/>
    <col min="266" max="266" width="14.28515625" style="4" customWidth="1"/>
    <col min="267" max="267" width="10" style="4" customWidth="1"/>
    <col min="268" max="268" width="0" style="4" hidden="1" customWidth="1"/>
    <col min="269" max="269" width="14" style="4" customWidth="1"/>
    <col min="270" max="270" width="15.5703125" style="4" customWidth="1"/>
    <col min="271" max="271" width="8.5703125" style="4" customWidth="1"/>
    <col min="272" max="272" width="17.5703125" style="4" customWidth="1"/>
    <col min="273" max="273" width="10.7109375" style="4" customWidth="1"/>
    <col min="274" max="512" width="9.140625" style="4"/>
    <col min="513" max="513" width="29.7109375" style="4" customWidth="1"/>
    <col min="514" max="514" width="70.85546875" style="4" customWidth="1"/>
    <col min="515" max="515" width="0" style="4" hidden="1" customWidth="1"/>
    <col min="516" max="517" width="14.28515625" style="4" customWidth="1"/>
    <col min="518" max="518" width="14" style="4" customWidth="1"/>
    <col min="519" max="519" width="18.7109375" style="4" customWidth="1"/>
    <col min="520" max="520" width="0" style="4" hidden="1" customWidth="1"/>
    <col min="521" max="521" width="14.140625" style="4" customWidth="1"/>
    <col min="522" max="522" width="14.28515625" style="4" customWidth="1"/>
    <col min="523" max="523" width="10" style="4" customWidth="1"/>
    <col min="524" max="524" width="0" style="4" hidden="1" customWidth="1"/>
    <col min="525" max="525" width="14" style="4" customWidth="1"/>
    <col min="526" max="526" width="15.5703125" style="4" customWidth="1"/>
    <col min="527" max="527" width="8.5703125" style="4" customWidth="1"/>
    <col min="528" max="528" width="17.5703125" style="4" customWidth="1"/>
    <col min="529" max="529" width="10.7109375" style="4" customWidth="1"/>
    <col min="530" max="768" width="9.140625" style="4"/>
    <col min="769" max="769" width="29.7109375" style="4" customWidth="1"/>
    <col min="770" max="770" width="70.85546875" style="4" customWidth="1"/>
    <col min="771" max="771" width="0" style="4" hidden="1" customWidth="1"/>
    <col min="772" max="773" width="14.28515625" style="4" customWidth="1"/>
    <col min="774" max="774" width="14" style="4" customWidth="1"/>
    <col min="775" max="775" width="18.7109375" style="4" customWidth="1"/>
    <col min="776" max="776" width="0" style="4" hidden="1" customWidth="1"/>
    <col min="777" max="777" width="14.140625" style="4" customWidth="1"/>
    <col min="778" max="778" width="14.28515625" style="4" customWidth="1"/>
    <col min="779" max="779" width="10" style="4" customWidth="1"/>
    <col min="780" max="780" width="0" style="4" hidden="1" customWidth="1"/>
    <col min="781" max="781" width="14" style="4" customWidth="1"/>
    <col min="782" max="782" width="15.5703125" style="4" customWidth="1"/>
    <col min="783" max="783" width="8.5703125" style="4" customWidth="1"/>
    <col min="784" max="784" width="17.5703125" style="4" customWidth="1"/>
    <col min="785" max="785" width="10.7109375" style="4" customWidth="1"/>
    <col min="786" max="1024" width="9.140625" style="4"/>
    <col min="1025" max="1025" width="29.7109375" style="4" customWidth="1"/>
    <col min="1026" max="1026" width="70.85546875" style="4" customWidth="1"/>
    <col min="1027" max="1027" width="0" style="4" hidden="1" customWidth="1"/>
    <col min="1028" max="1029" width="14.28515625" style="4" customWidth="1"/>
    <col min="1030" max="1030" width="14" style="4" customWidth="1"/>
    <col min="1031" max="1031" width="18.7109375" style="4" customWidth="1"/>
    <col min="1032" max="1032" width="0" style="4" hidden="1" customWidth="1"/>
    <col min="1033" max="1033" width="14.140625" style="4" customWidth="1"/>
    <col min="1034" max="1034" width="14.28515625" style="4" customWidth="1"/>
    <col min="1035" max="1035" width="10" style="4" customWidth="1"/>
    <col min="1036" max="1036" width="0" style="4" hidden="1" customWidth="1"/>
    <col min="1037" max="1037" width="14" style="4" customWidth="1"/>
    <col min="1038" max="1038" width="15.5703125" style="4" customWidth="1"/>
    <col min="1039" max="1039" width="8.5703125" style="4" customWidth="1"/>
    <col min="1040" max="1040" width="17.5703125" style="4" customWidth="1"/>
    <col min="1041" max="1041" width="10.7109375" style="4" customWidth="1"/>
    <col min="1042" max="1280" width="9.140625" style="4"/>
    <col min="1281" max="1281" width="29.7109375" style="4" customWidth="1"/>
    <col min="1282" max="1282" width="70.85546875" style="4" customWidth="1"/>
    <col min="1283" max="1283" width="0" style="4" hidden="1" customWidth="1"/>
    <col min="1284" max="1285" width="14.28515625" style="4" customWidth="1"/>
    <col min="1286" max="1286" width="14" style="4" customWidth="1"/>
    <col min="1287" max="1287" width="18.7109375" style="4" customWidth="1"/>
    <col min="1288" max="1288" width="0" style="4" hidden="1" customWidth="1"/>
    <col min="1289" max="1289" width="14.140625" style="4" customWidth="1"/>
    <col min="1290" max="1290" width="14.28515625" style="4" customWidth="1"/>
    <col min="1291" max="1291" width="10" style="4" customWidth="1"/>
    <col min="1292" max="1292" width="0" style="4" hidden="1" customWidth="1"/>
    <col min="1293" max="1293" width="14" style="4" customWidth="1"/>
    <col min="1294" max="1294" width="15.5703125" style="4" customWidth="1"/>
    <col min="1295" max="1295" width="8.5703125" style="4" customWidth="1"/>
    <col min="1296" max="1296" width="17.5703125" style="4" customWidth="1"/>
    <col min="1297" max="1297" width="10.7109375" style="4" customWidth="1"/>
    <col min="1298" max="1536" width="9.140625" style="4"/>
    <col min="1537" max="1537" width="29.7109375" style="4" customWidth="1"/>
    <col min="1538" max="1538" width="70.85546875" style="4" customWidth="1"/>
    <col min="1539" max="1539" width="0" style="4" hidden="1" customWidth="1"/>
    <col min="1540" max="1541" width="14.28515625" style="4" customWidth="1"/>
    <col min="1542" max="1542" width="14" style="4" customWidth="1"/>
    <col min="1543" max="1543" width="18.7109375" style="4" customWidth="1"/>
    <col min="1544" max="1544" width="0" style="4" hidden="1" customWidth="1"/>
    <col min="1545" max="1545" width="14.140625" style="4" customWidth="1"/>
    <col min="1546" max="1546" width="14.28515625" style="4" customWidth="1"/>
    <col min="1547" max="1547" width="10" style="4" customWidth="1"/>
    <col min="1548" max="1548" width="0" style="4" hidden="1" customWidth="1"/>
    <col min="1549" max="1549" width="14" style="4" customWidth="1"/>
    <col min="1550" max="1550" width="15.5703125" style="4" customWidth="1"/>
    <col min="1551" max="1551" width="8.5703125" style="4" customWidth="1"/>
    <col min="1552" max="1552" width="17.5703125" style="4" customWidth="1"/>
    <col min="1553" max="1553" width="10.7109375" style="4" customWidth="1"/>
    <col min="1554" max="1792" width="9.140625" style="4"/>
    <col min="1793" max="1793" width="29.7109375" style="4" customWidth="1"/>
    <col min="1794" max="1794" width="70.85546875" style="4" customWidth="1"/>
    <col min="1795" max="1795" width="0" style="4" hidden="1" customWidth="1"/>
    <col min="1796" max="1797" width="14.28515625" style="4" customWidth="1"/>
    <col min="1798" max="1798" width="14" style="4" customWidth="1"/>
    <col min="1799" max="1799" width="18.7109375" style="4" customWidth="1"/>
    <col min="1800" max="1800" width="0" style="4" hidden="1" customWidth="1"/>
    <col min="1801" max="1801" width="14.140625" style="4" customWidth="1"/>
    <col min="1802" max="1802" width="14.28515625" style="4" customWidth="1"/>
    <col min="1803" max="1803" width="10" style="4" customWidth="1"/>
    <col min="1804" max="1804" width="0" style="4" hidden="1" customWidth="1"/>
    <col min="1805" max="1805" width="14" style="4" customWidth="1"/>
    <col min="1806" max="1806" width="15.5703125" style="4" customWidth="1"/>
    <col min="1807" max="1807" width="8.5703125" style="4" customWidth="1"/>
    <col min="1808" max="1808" width="17.5703125" style="4" customWidth="1"/>
    <col min="1809" max="1809" width="10.7109375" style="4" customWidth="1"/>
    <col min="1810" max="2048" width="9.140625" style="4"/>
    <col min="2049" max="2049" width="29.7109375" style="4" customWidth="1"/>
    <col min="2050" max="2050" width="70.85546875" style="4" customWidth="1"/>
    <col min="2051" max="2051" width="0" style="4" hidden="1" customWidth="1"/>
    <col min="2052" max="2053" width="14.28515625" style="4" customWidth="1"/>
    <col min="2054" max="2054" width="14" style="4" customWidth="1"/>
    <col min="2055" max="2055" width="18.7109375" style="4" customWidth="1"/>
    <col min="2056" max="2056" width="0" style="4" hidden="1" customWidth="1"/>
    <col min="2057" max="2057" width="14.140625" style="4" customWidth="1"/>
    <col min="2058" max="2058" width="14.28515625" style="4" customWidth="1"/>
    <col min="2059" max="2059" width="10" style="4" customWidth="1"/>
    <col min="2060" max="2060" width="0" style="4" hidden="1" customWidth="1"/>
    <col min="2061" max="2061" width="14" style="4" customWidth="1"/>
    <col min="2062" max="2062" width="15.5703125" style="4" customWidth="1"/>
    <col min="2063" max="2063" width="8.5703125" style="4" customWidth="1"/>
    <col min="2064" max="2064" width="17.5703125" style="4" customWidth="1"/>
    <col min="2065" max="2065" width="10.7109375" style="4" customWidth="1"/>
    <col min="2066" max="2304" width="9.140625" style="4"/>
    <col min="2305" max="2305" width="29.7109375" style="4" customWidth="1"/>
    <col min="2306" max="2306" width="70.85546875" style="4" customWidth="1"/>
    <col min="2307" max="2307" width="0" style="4" hidden="1" customWidth="1"/>
    <col min="2308" max="2309" width="14.28515625" style="4" customWidth="1"/>
    <col min="2310" max="2310" width="14" style="4" customWidth="1"/>
    <col min="2311" max="2311" width="18.7109375" style="4" customWidth="1"/>
    <col min="2312" max="2312" width="0" style="4" hidden="1" customWidth="1"/>
    <col min="2313" max="2313" width="14.140625" style="4" customWidth="1"/>
    <col min="2314" max="2314" width="14.28515625" style="4" customWidth="1"/>
    <col min="2315" max="2315" width="10" style="4" customWidth="1"/>
    <col min="2316" max="2316" width="0" style="4" hidden="1" customWidth="1"/>
    <col min="2317" max="2317" width="14" style="4" customWidth="1"/>
    <col min="2318" max="2318" width="15.5703125" style="4" customWidth="1"/>
    <col min="2319" max="2319" width="8.5703125" style="4" customWidth="1"/>
    <col min="2320" max="2320" width="17.5703125" style="4" customWidth="1"/>
    <col min="2321" max="2321" width="10.7109375" style="4" customWidth="1"/>
    <col min="2322" max="2560" width="9.140625" style="4"/>
    <col min="2561" max="2561" width="29.7109375" style="4" customWidth="1"/>
    <col min="2562" max="2562" width="70.85546875" style="4" customWidth="1"/>
    <col min="2563" max="2563" width="0" style="4" hidden="1" customWidth="1"/>
    <col min="2564" max="2565" width="14.28515625" style="4" customWidth="1"/>
    <col min="2566" max="2566" width="14" style="4" customWidth="1"/>
    <col min="2567" max="2567" width="18.7109375" style="4" customWidth="1"/>
    <col min="2568" max="2568" width="0" style="4" hidden="1" customWidth="1"/>
    <col min="2569" max="2569" width="14.140625" style="4" customWidth="1"/>
    <col min="2570" max="2570" width="14.28515625" style="4" customWidth="1"/>
    <col min="2571" max="2571" width="10" style="4" customWidth="1"/>
    <col min="2572" max="2572" width="0" style="4" hidden="1" customWidth="1"/>
    <col min="2573" max="2573" width="14" style="4" customWidth="1"/>
    <col min="2574" max="2574" width="15.5703125" style="4" customWidth="1"/>
    <col min="2575" max="2575" width="8.5703125" style="4" customWidth="1"/>
    <col min="2576" max="2576" width="17.5703125" style="4" customWidth="1"/>
    <col min="2577" max="2577" width="10.7109375" style="4" customWidth="1"/>
    <col min="2578" max="2816" width="9.140625" style="4"/>
    <col min="2817" max="2817" width="29.7109375" style="4" customWidth="1"/>
    <col min="2818" max="2818" width="70.85546875" style="4" customWidth="1"/>
    <col min="2819" max="2819" width="0" style="4" hidden="1" customWidth="1"/>
    <col min="2820" max="2821" width="14.28515625" style="4" customWidth="1"/>
    <col min="2822" max="2822" width="14" style="4" customWidth="1"/>
    <col min="2823" max="2823" width="18.7109375" style="4" customWidth="1"/>
    <col min="2824" max="2824" width="0" style="4" hidden="1" customWidth="1"/>
    <col min="2825" max="2825" width="14.140625" style="4" customWidth="1"/>
    <col min="2826" max="2826" width="14.28515625" style="4" customWidth="1"/>
    <col min="2827" max="2827" width="10" style="4" customWidth="1"/>
    <col min="2828" max="2828" width="0" style="4" hidden="1" customWidth="1"/>
    <col min="2829" max="2829" width="14" style="4" customWidth="1"/>
    <col min="2830" max="2830" width="15.5703125" style="4" customWidth="1"/>
    <col min="2831" max="2831" width="8.5703125" style="4" customWidth="1"/>
    <col min="2832" max="2832" width="17.5703125" style="4" customWidth="1"/>
    <col min="2833" max="2833" width="10.7109375" style="4" customWidth="1"/>
    <col min="2834" max="3072" width="9.140625" style="4"/>
    <col min="3073" max="3073" width="29.7109375" style="4" customWidth="1"/>
    <col min="3074" max="3074" width="70.85546875" style="4" customWidth="1"/>
    <col min="3075" max="3075" width="0" style="4" hidden="1" customWidth="1"/>
    <col min="3076" max="3077" width="14.28515625" style="4" customWidth="1"/>
    <col min="3078" max="3078" width="14" style="4" customWidth="1"/>
    <col min="3079" max="3079" width="18.7109375" style="4" customWidth="1"/>
    <col min="3080" max="3080" width="0" style="4" hidden="1" customWidth="1"/>
    <col min="3081" max="3081" width="14.140625" style="4" customWidth="1"/>
    <col min="3082" max="3082" width="14.28515625" style="4" customWidth="1"/>
    <col min="3083" max="3083" width="10" style="4" customWidth="1"/>
    <col min="3084" max="3084" width="0" style="4" hidden="1" customWidth="1"/>
    <col min="3085" max="3085" width="14" style="4" customWidth="1"/>
    <col min="3086" max="3086" width="15.5703125" style="4" customWidth="1"/>
    <col min="3087" max="3087" width="8.5703125" style="4" customWidth="1"/>
    <col min="3088" max="3088" width="17.5703125" style="4" customWidth="1"/>
    <col min="3089" max="3089" width="10.7109375" style="4" customWidth="1"/>
    <col min="3090" max="3328" width="9.140625" style="4"/>
    <col min="3329" max="3329" width="29.7109375" style="4" customWidth="1"/>
    <col min="3330" max="3330" width="70.85546875" style="4" customWidth="1"/>
    <col min="3331" max="3331" width="0" style="4" hidden="1" customWidth="1"/>
    <col min="3332" max="3333" width="14.28515625" style="4" customWidth="1"/>
    <col min="3334" max="3334" width="14" style="4" customWidth="1"/>
    <col min="3335" max="3335" width="18.7109375" style="4" customWidth="1"/>
    <col min="3336" max="3336" width="0" style="4" hidden="1" customWidth="1"/>
    <col min="3337" max="3337" width="14.140625" style="4" customWidth="1"/>
    <col min="3338" max="3338" width="14.28515625" style="4" customWidth="1"/>
    <col min="3339" max="3339" width="10" style="4" customWidth="1"/>
    <col min="3340" max="3340" width="0" style="4" hidden="1" customWidth="1"/>
    <col min="3341" max="3341" width="14" style="4" customWidth="1"/>
    <col min="3342" max="3342" width="15.5703125" style="4" customWidth="1"/>
    <col min="3343" max="3343" width="8.5703125" style="4" customWidth="1"/>
    <col min="3344" max="3344" width="17.5703125" style="4" customWidth="1"/>
    <col min="3345" max="3345" width="10.7109375" style="4" customWidth="1"/>
    <col min="3346" max="3584" width="9.140625" style="4"/>
    <col min="3585" max="3585" width="29.7109375" style="4" customWidth="1"/>
    <col min="3586" max="3586" width="70.85546875" style="4" customWidth="1"/>
    <col min="3587" max="3587" width="0" style="4" hidden="1" customWidth="1"/>
    <col min="3588" max="3589" width="14.28515625" style="4" customWidth="1"/>
    <col min="3590" max="3590" width="14" style="4" customWidth="1"/>
    <col min="3591" max="3591" width="18.7109375" style="4" customWidth="1"/>
    <col min="3592" max="3592" width="0" style="4" hidden="1" customWidth="1"/>
    <col min="3593" max="3593" width="14.140625" style="4" customWidth="1"/>
    <col min="3594" max="3594" width="14.28515625" style="4" customWidth="1"/>
    <col min="3595" max="3595" width="10" style="4" customWidth="1"/>
    <col min="3596" max="3596" width="0" style="4" hidden="1" customWidth="1"/>
    <col min="3597" max="3597" width="14" style="4" customWidth="1"/>
    <col min="3598" max="3598" width="15.5703125" style="4" customWidth="1"/>
    <col min="3599" max="3599" width="8.5703125" style="4" customWidth="1"/>
    <col min="3600" max="3600" width="17.5703125" style="4" customWidth="1"/>
    <col min="3601" max="3601" width="10.7109375" style="4" customWidth="1"/>
    <col min="3602" max="3840" width="9.140625" style="4"/>
    <col min="3841" max="3841" width="29.7109375" style="4" customWidth="1"/>
    <col min="3842" max="3842" width="70.85546875" style="4" customWidth="1"/>
    <col min="3843" max="3843" width="0" style="4" hidden="1" customWidth="1"/>
    <col min="3844" max="3845" width="14.28515625" style="4" customWidth="1"/>
    <col min="3846" max="3846" width="14" style="4" customWidth="1"/>
    <col min="3847" max="3847" width="18.7109375" style="4" customWidth="1"/>
    <col min="3848" max="3848" width="0" style="4" hidden="1" customWidth="1"/>
    <col min="3849" max="3849" width="14.140625" style="4" customWidth="1"/>
    <col min="3850" max="3850" width="14.28515625" style="4" customWidth="1"/>
    <col min="3851" max="3851" width="10" style="4" customWidth="1"/>
    <col min="3852" max="3852" width="0" style="4" hidden="1" customWidth="1"/>
    <col min="3853" max="3853" width="14" style="4" customWidth="1"/>
    <col min="3854" max="3854" width="15.5703125" style="4" customWidth="1"/>
    <col min="3855" max="3855" width="8.5703125" style="4" customWidth="1"/>
    <col min="3856" max="3856" width="17.5703125" style="4" customWidth="1"/>
    <col min="3857" max="3857" width="10.7109375" style="4" customWidth="1"/>
    <col min="3858" max="4096" width="9.140625" style="4"/>
    <col min="4097" max="4097" width="29.7109375" style="4" customWidth="1"/>
    <col min="4098" max="4098" width="70.85546875" style="4" customWidth="1"/>
    <col min="4099" max="4099" width="0" style="4" hidden="1" customWidth="1"/>
    <col min="4100" max="4101" width="14.28515625" style="4" customWidth="1"/>
    <col min="4102" max="4102" width="14" style="4" customWidth="1"/>
    <col min="4103" max="4103" width="18.7109375" style="4" customWidth="1"/>
    <col min="4104" max="4104" width="0" style="4" hidden="1" customWidth="1"/>
    <col min="4105" max="4105" width="14.140625" style="4" customWidth="1"/>
    <col min="4106" max="4106" width="14.28515625" style="4" customWidth="1"/>
    <col min="4107" max="4107" width="10" style="4" customWidth="1"/>
    <col min="4108" max="4108" width="0" style="4" hidden="1" customWidth="1"/>
    <col min="4109" max="4109" width="14" style="4" customWidth="1"/>
    <col min="4110" max="4110" width="15.5703125" style="4" customWidth="1"/>
    <col min="4111" max="4111" width="8.5703125" style="4" customWidth="1"/>
    <col min="4112" max="4112" width="17.5703125" style="4" customWidth="1"/>
    <col min="4113" max="4113" width="10.7109375" style="4" customWidth="1"/>
    <col min="4114" max="4352" width="9.140625" style="4"/>
    <col min="4353" max="4353" width="29.7109375" style="4" customWidth="1"/>
    <col min="4354" max="4354" width="70.85546875" style="4" customWidth="1"/>
    <col min="4355" max="4355" width="0" style="4" hidden="1" customWidth="1"/>
    <col min="4356" max="4357" width="14.28515625" style="4" customWidth="1"/>
    <col min="4358" max="4358" width="14" style="4" customWidth="1"/>
    <col min="4359" max="4359" width="18.7109375" style="4" customWidth="1"/>
    <col min="4360" max="4360" width="0" style="4" hidden="1" customWidth="1"/>
    <col min="4361" max="4361" width="14.140625" style="4" customWidth="1"/>
    <col min="4362" max="4362" width="14.28515625" style="4" customWidth="1"/>
    <col min="4363" max="4363" width="10" style="4" customWidth="1"/>
    <col min="4364" max="4364" width="0" style="4" hidden="1" customWidth="1"/>
    <col min="4365" max="4365" width="14" style="4" customWidth="1"/>
    <col min="4366" max="4366" width="15.5703125" style="4" customWidth="1"/>
    <col min="4367" max="4367" width="8.5703125" style="4" customWidth="1"/>
    <col min="4368" max="4368" width="17.5703125" style="4" customWidth="1"/>
    <col min="4369" max="4369" width="10.7109375" style="4" customWidth="1"/>
    <col min="4370" max="4608" width="9.140625" style="4"/>
    <col min="4609" max="4609" width="29.7109375" style="4" customWidth="1"/>
    <col min="4610" max="4610" width="70.85546875" style="4" customWidth="1"/>
    <col min="4611" max="4611" width="0" style="4" hidden="1" customWidth="1"/>
    <col min="4612" max="4613" width="14.28515625" style="4" customWidth="1"/>
    <col min="4614" max="4614" width="14" style="4" customWidth="1"/>
    <col min="4615" max="4615" width="18.7109375" style="4" customWidth="1"/>
    <col min="4616" max="4616" width="0" style="4" hidden="1" customWidth="1"/>
    <col min="4617" max="4617" width="14.140625" style="4" customWidth="1"/>
    <col min="4618" max="4618" width="14.28515625" style="4" customWidth="1"/>
    <col min="4619" max="4619" width="10" style="4" customWidth="1"/>
    <col min="4620" max="4620" width="0" style="4" hidden="1" customWidth="1"/>
    <col min="4621" max="4621" width="14" style="4" customWidth="1"/>
    <col min="4622" max="4622" width="15.5703125" style="4" customWidth="1"/>
    <col min="4623" max="4623" width="8.5703125" style="4" customWidth="1"/>
    <col min="4624" max="4624" width="17.5703125" style="4" customWidth="1"/>
    <col min="4625" max="4625" width="10.7109375" style="4" customWidth="1"/>
    <col min="4626" max="4864" width="9.140625" style="4"/>
    <col min="4865" max="4865" width="29.7109375" style="4" customWidth="1"/>
    <col min="4866" max="4866" width="70.85546875" style="4" customWidth="1"/>
    <col min="4867" max="4867" width="0" style="4" hidden="1" customWidth="1"/>
    <col min="4868" max="4869" width="14.28515625" style="4" customWidth="1"/>
    <col min="4870" max="4870" width="14" style="4" customWidth="1"/>
    <col min="4871" max="4871" width="18.7109375" style="4" customWidth="1"/>
    <col min="4872" max="4872" width="0" style="4" hidden="1" customWidth="1"/>
    <col min="4873" max="4873" width="14.140625" style="4" customWidth="1"/>
    <col min="4874" max="4874" width="14.28515625" style="4" customWidth="1"/>
    <col min="4875" max="4875" width="10" style="4" customWidth="1"/>
    <col min="4876" max="4876" width="0" style="4" hidden="1" customWidth="1"/>
    <col min="4877" max="4877" width="14" style="4" customWidth="1"/>
    <col min="4878" max="4878" width="15.5703125" style="4" customWidth="1"/>
    <col min="4879" max="4879" width="8.5703125" style="4" customWidth="1"/>
    <col min="4880" max="4880" width="17.5703125" style="4" customWidth="1"/>
    <col min="4881" max="4881" width="10.7109375" style="4" customWidth="1"/>
    <col min="4882" max="5120" width="9.140625" style="4"/>
    <col min="5121" max="5121" width="29.7109375" style="4" customWidth="1"/>
    <col min="5122" max="5122" width="70.85546875" style="4" customWidth="1"/>
    <col min="5123" max="5123" width="0" style="4" hidden="1" customWidth="1"/>
    <col min="5124" max="5125" width="14.28515625" style="4" customWidth="1"/>
    <col min="5126" max="5126" width="14" style="4" customWidth="1"/>
    <col min="5127" max="5127" width="18.7109375" style="4" customWidth="1"/>
    <col min="5128" max="5128" width="0" style="4" hidden="1" customWidth="1"/>
    <col min="5129" max="5129" width="14.140625" style="4" customWidth="1"/>
    <col min="5130" max="5130" width="14.28515625" style="4" customWidth="1"/>
    <col min="5131" max="5131" width="10" style="4" customWidth="1"/>
    <col min="5132" max="5132" width="0" style="4" hidden="1" customWidth="1"/>
    <col min="5133" max="5133" width="14" style="4" customWidth="1"/>
    <col min="5134" max="5134" width="15.5703125" style="4" customWidth="1"/>
    <col min="5135" max="5135" width="8.5703125" style="4" customWidth="1"/>
    <col min="5136" max="5136" width="17.5703125" style="4" customWidth="1"/>
    <col min="5137" max="5137" width="10.7109375" style="4" customWidth="1"/>
    <col min="5138" max="5376" width="9.140625" style="4"/>
    <col min="5377" max="5377" width="29.7109375" style="4" customWidth="1"/>
    <col min="5378" max="5378" width="70.85546875" style="4" customWidth="1"/>
    <col min="5379" max="5379" width="0" style="4" hidden="1" customWidth="1"/>
    <col min="5380" max="5381" width="14.28515625" style="4" customWidth="1"/>
    <col min="5382" max="5382" width="14" style="4" customWidth="1"/>
    <col min="5383" max="5383" width="18.7109375" style="4" customWidth="1"/>
    <col min="5384" max="5384" width="0" style="4" hidden="1" customWidth="1"/>
    <col min="5385" max="5385" width="14.140625" style="4" customWidth="1"/>
    <col min="5386" max="5386" width="14.28515625" style="4" customWidth="1"/>
    <col min="5387" max="5387" width="10" style="4" customWidth="1"/>
    <col min="5388" max="5388" width="0" style="4" hidden="1" customWidth="1"/>
    <col min="5389" max="5389" width="14" style="4" customWidth="1"/>
    <col min="5390" max="5390" width="15.5703125" style="4" customWidth="1"/>
    <col min="5391" max="5391" width="8.5703125" style="4" customWidth="1"/>
    <col min="5392" max="5392" width="17.5703125" style="4" customWidth="1"/>
    <col min="5393" max="5393" width="10.7109375" style="4" customWidth="1"/>
    <col min="5394" max="5632" width="9.140625" style="4"/>
    <col min="5633" max="5633" width="29.7109375" style="4" customWidth="1"/>
    <col min="5634" max="5634" width="70.85546875" style="4" customWidth="1"/>
    <col min="5635" max="5635" width="0" style="4" hidden="1" customWidth="1"/>
    <col min="5636" max="5637" width="14.28515625" style="4" customWidth="1"/>
    <col min="5638" max="5638" width="14" style="4" customWidth="1"/>
    <col min="5639" max="5639" width="18.7109375" style="4" customWidth="1"/>
    <col min="5640" max="5640" width="0" style="4" hidden="1" customWidth="1"/>
    <col min="5641" max="5641" width="14.140625" style="4" customWidth="1"/>
    <col min="5642" max="5642" width="14.28515625" style="4" customWidth="1"/>
    <col min="5643" max="5643" width="10" style="4" customWidth="1"/>
    <col min="5644" max="5644" width="0" style="4" hidden="1" customWidth="1"/>
    <col min="5645" max="5645" width="14" style="4" customWidth="1"/>
    <col min="5646" max="5646" width="15.5703125" style="4" customWidth="1"/>
    <col min="5647" max="5647" width="8.5703125" style="4" customWidth="1"/>
    <col min="5648" max="5648" width="17.5703125" style="4" customWidth="1"/>
    <col min="5649" max="5649" width="10.7109375" style="4" customWidth="1"/>
    <col min="5650" max="5888" width="9.140625" style="4"/>
    <col min="5889" max="5889" width="29.7109375" style="4" customWidth="1"/>
    <col min="5890" max="5890" width="70.85546875" style="4" customWidth="1"/>
    <col min="5891" max="5891" width="0" style="4" hidden="1" customWidth="1"/>
    <col min="5892" max="5893" width="14.28515625" style="4" customWidth="1"/>
    <col min="5894" max="5894" width="14" style="4" customWidth="1"/>
    <col min="5895" max="5895" width="18.7109375" style="4" customWidth="1"/>
    <col min="5896" max="5896" width="0" style="4" hidden="1" customWidth="1"/>
    <col min="5897" max="5897" width="14.140625" style="4" customWidth="1"/>
    <col min="5898" max="5898" width="14.28515625" style="4" customWidth="1"/>
    <col min="5899" max="5899" width="10" style="4" customWidth="1"/>
    <col min="5900" max="5900" width="0" style="4" hidden="1" customWidth="1"/>
    <col min="5901" max="5901" width="14" style="4" customWidth="1"/>
    <col min="5902" max="5902" width="15.5703125" style="4" customWidth="1"/>
    <col min="5903" max="5903" width="8.5703125" style="4" customWidth="1"/>
    <col min="5904" max="5904" width="17.5703125" style="4" customWidth="1"/>
    <col min="5905" max="5905" width="10.7109375" style="4" customWidth="1"/>
    <col min="5906" max="6144" width="9.140625" style="4"/>
    <col min="6145" max="6145" width="29.7109375" style="4" customWidth="1"/>
    <col min="6146" max="6146" width="70.85546875" style="4" customWidth="1"/>
    <col min="6147" max="6147" width="0" style="4" hidden="1" customWidth="1"/>
    <col min="6148" max="6149" width="14.28515625" style="4" customWidth="1"/>
    <col min="6150" max="6150" width="14" style="4" customWidth="1"/>
    <col min="6151" max="6151" width="18.7109375" style="4" customWidth="1"/>
    <col min="6152" max="6152" width="0" style="4" hidden="1" customWidth="1"/>
    <col min="6153" max="6153" width="14.140625" style="4" customWidth="1"/>
    <col min="6154" max="6154" width="14.28515625" style="4" customWidth="1"/>
    <col min="6155" max="6155" width="10" style="4" customWidth="1"/>
    <col min="6156" max="6156" width="0" style="4" hidden="1" customWidth="1"/>
    <col min="6157" max="6157" width="14" style="4" customWidth="1"/>
    <col min="6158" max="6158" width="15.5703125" style="4" customWidth="1"/>
    <col min="6159" max="6159" width="8.5703125" style="4" customWidth="1"/>
    <col min="6160" max="6160" width="17.5703125" style="4" customWidth="1"/>
    <col min="6161" max="6161" width="10.7109375" style="4" customWidth="1"/>
    <col min="6162" max="6400" width="9.140625" style="4"/>
    <col min="6401" max="6401" width="29.7109375" style="4" customWidth="1"/>
    <col min="6402" max="6402" width="70.85546875" style="4" customWidth="1"/>
    <col min="6403" max="6403" width="0" style="4" hidden="1" customWidth="1"/>
    <col min="6404" max="6405" width="14.28515625" style="4" customWidth="1"/>
    <col min="6406" max="6406" width="14" style="4" customWidth="1"/>
    <col min="6407" max="6407" width="18.7109375" style="4" customWidth="1"/>
    <col min="6408" max="6408" width="0" style="4" hidden="1" customWidth="1"/>
    <col min="6409" max="6409" width="14.140625" style="4" customWidth="1"/>
    <col min="6410" max="6410" width="14.28515625" style="4" customWidth="1"/>
    <col min="6411" max="6411" width="10" style="4" customWidth="1"/>
    <col min="6412" max="6412" width="0" style="4" hidden="1" customWidth="1"/>
    <col min="6413" max="6413" width="14" style="4" customWidth="1"/>
    <col min="6414" max="6414" width="15.5703125" style="4" customWidth="1"/>
    <col min="6415" max="6415" width="8.5703125" style="4" customWidth="1"/>
    <col min="6416" max="6416" width="17.5703125" style="4" customWidth="1"/>
    <col min="6417" max="6417" width="10.7109375" style="4" customWidth="1"/>
    <col min="6418" max="6656" width="9.140625" style="4"/>
    <col min="6657" max="6657" width="29.7109375" style="4" customWidth="1"/>
    <col min="6658" max="6658" width="70.85546875" style="4" customWidth="1"/>
    <col min="6659" max="6659" width="0" style="4" hidden="1" customWidth="1"/>
    <col min="6660" max="6661" width="14.28515625" style="4" customWidth="1"/>
    <col min="6662" max="6662" width="14" style="4" customWidth="1"/>
    <col min="6663" max="6663" width="18.7109375" style="4" customWidth="1"/>
    <col min="6664" max="6664" width="0" style="4" hidden="1" customWidth="1"/>
    <col min="6665" max="6665" width="14.140625" style="4" customWidth="1"/>
    <col min="6666" max="6666" width="14.28515625" style="4" customWidth="1"/>
    <col min="6667" max="6667" width="10" style="4" customWidth="1"/>
    <col min="6668" max="6668" width="0" style="4" hidden="1" customWidth="1"/>
    <col min="6669" max="6669" width="14" style="4" customWidth="1"/>
    <col min="6670" max="6670" width="15.5703125" style="4" customWidth="1"/>
    <col min="6671" max="6671" width="8.5703125" style="4" customWidth="1"/>
    <col min="6672" max="6672" width="17.5703125" style="4" customWidth="1"/>
    <col min="6673" max="6673" width="10.7109375" style="4" customWidth="1"/>
    <col min="6674" max="6912" width="9.140625" style="4"/>
    <col min="6913" max="6913" width="29.7109375" style="4" customWidth="1"/>
    <col min="6914" max="6914" width="70.85546875" style="4" customWidth="1"/>
    <col min="6915" max="6915" width="0" style="4" hidden="1" customWidth="1"/>
    <col min="6916" max="6917" width="14.28515625" style="4" customWidth="1"/>
    <col min="6918" max="6918" width="14" style="4" customWidth="1"/>
    <col min="6919" max="6919" width="18.7109375" style="4" customWidth="1"/>
    <col min="6920" max="6920" width="0" style="4" hidden="1" customWidth="1"/>
    <col min="6921" max="6921" width="14.140625" style="4" customWidth="1"/>
    <col min="6922" max="6922" width="14.28515625" style="4" customWidth="1"/>
    <col min="6923" max="6923" width="10" style="4" customWidth="1"/>
    <col min="6924" max="6924" width="0" style="4" hidden="1" customWidth="1"/>
    <col min="6925" max="6925" width="14" style="4" customWidth="1"/>
    <col min="6926" max="6926" width="15.5703125" style="4" customWidth="1"/>
    <col min="6927" max="6927" width="8.5703125" style="4" customWidth="1"/>
    <col min="6928" max="6928" width="17.5703125" style="4" customWidth="1"/>
    <col min="6929" max="6929" width="10.7109375" style="4" customWidth="1"/>
    <col min="6930" max="7168" width="9.140625" style="4"/>
    <col min="7169" max="7169" width="29.7109375" style="4" customWidth="1"/>
    <col min="7170" max="7170" width="70.85546875" style="4" customWidth="1"/>
    <col min="7171" max="7171" width="0" style="4" hidden="1" customWidth="1"/>
    <col min="7172" max="7173" width="14.28515625" style="4" customWidth="1"/>
    <col min="7174" max="7174" width="14" style="4" customWidth="1"/>
    <col min="7175" max="7175" width="18.7109375" style="4" customWidth="1"/>
    <col min="7176" max="7176" width="0" style="4" hidden="1" customWidth="1"/>
    <col min="7177" max="7177" width="14.140625" style="4" customWidth="1"/>
    <col min="7178" max="7178" width="14.28515625" style="4" customWidth="1"/>
    <col min="7179" max="7179" width="10" style="4" customWidth="1"/>
    <col min="7180" max="7180" width="0" style="4" hidden="1" customWidth="1"/>
    <col min="7181" max="7181" width="14" style="4" customWidth="1"/>
    <col min="7182" max="7182" width="15.5703125" style="4" customWidth="1"/>
    <col min="7183" max="7183" width="8.5703125" style="4" customWidth="1"/>
    <col min="7184" max="7184" width="17.5703125" style="4" customWidth="1"/>
    <col min="7185" max="7185" width="10.7109375" style="4" customWidth="1"/>
    <col min="7186" max="7424" width="9.140625" style="4"/>
    <col min="7425" max="7425" width="29.7109375" style="4" customWidth="1"/>
    <col min="7426" max="7426" width="70.85546875" style="4" customWidth="1"/>
    <col min="7427" max="7427" width="0" style="4" hidden="1" customWidth="1"/>
    <col min="7428" max="7429" width="14.28515625" style="4" customWidth="1"/>
    <col min="7430" max="7430" width="14" style="4" customWidth="1"/>
    <col min="7431" max="7431" width="18.7109375" style="4" customWidth="1"/>
    <col min="7432" max="7432" width="0" style="4" hidden="1" customWidth="1"/>
    <col min="7433" max="7433" width="14.140625" style="4" customWidth="1"/>
    <col min="7434" max="7434" width="14.28515625" style="4" customWidth="1"/>
    <col min="7435" max="7435" width="10" style="4" customWidth="1"/>
    <col min="7436" max="7436" width="0" style="4" hidden="1" customWidth="1"/>
    <col min="7437" max="7437" width="14" style="4" customWidth="1"/>
    <col min="7438" max="7438" width="15.5703125" style="4" customWidth="1"/>
    <col min="7439" max="7439" width="8.5703125" style="4" customWidth="1"/>
    <col min="7440" max="7440" width="17.5703125" style="4" customWidth="1"/>
    <col min="7441" max="7441" width="10.7109375" style="4" customWidth="1"/>
    <col min="7442" max="7680" width="9.140625" style="4"/>
    <col min="7681" max="7681" width="29.7109375" style="4" customWidth="1"/>
    <col min="7682" max="7682" width="70.85546875" style="4" customWidth="1"/>
    <col min="7683" max="7683" width="0" style="4" hidden="1" customWidth="1"/>
    <col min="7684" max="7685" width="14.28515625" style="4" customWidth="1"/>
    <col min="7686" max="7686" width="14" style="4" customWidth="1"/>
    <col min="7687" max="7687" width="18.7109375" style="4" customWidth="1"/>
    <col min="7688" max="7688" width="0" style="4" hidden="1" customWidth="1"/>
    <col min="7689" max="7689" width="14.140625" style="4" customWidth="1"/>
    <col min="7690" max="7690" width="14.28515625" style="4" customWidth="1"/>
    <col min="7691" max="7691" width="10" style="4" customWidth="1"/>
    <col min="7692" max="7692" width="0" style="4" hidden="1" customWidth="1"/>
    <col min="7693" max="7693" width="14" style="4" customWidth="1"/>
    <col min="7694" max="7694" width="15.5703125" style="4" customWidth="1"/>
    <col min="7695" max="7695" width="8.5703125" style="4" customWidth="1"/>
    <col min="7696" max="7696" width="17.5703125" style="4" customWidth="1"/>
    <col min="7697" max="7697" width="10.7109375" style="4" customWidth="1"/>
    <col min="7698" max="7936" width="9.140625" style="4"/>
    <col min="7937" max="7937" width="29.7109375" style="4" customWidth="1"/>
    <col min="7938" max="7938" width="70.85546875" style="4" customWidth="1"/>
    <col min="7939" max="7939" width="0" style="4" hidden="1" customWidth="1"/>
    <col min="7940" max="7941" width="14.28515625" style="4" customWidth="1"/>
    <col min="7942" max="7942" width="14" style="4" customWidth="1"/>
    <col min="7943" max="7943" width="18.7109375" style="4" customWidth="1"/>
    <col min="7944" max="7944" width="0" style="4" hidden="1" customWidth="1"/>
    <col min="7945" max="7945" width="14.140625" style="4" customWidth="1"/>
    <col min="7946" max="7946" width="14.28515625" style="4" customWidth="1"/>
    <col min="7947" max="7947" width="10" style="4" customWidth="1"/>
    <col min="7948" max="7948" width="0" style="4" hidden="1" customWidth="1"/>
    <col min="7949" max="7949" width="14" style="4" customWidth="1"/>
    <col min="7950" max="7950" width="15.5703125" style="4" customWidth="1"/>
    <col min="7951" max="7951" width="8.5703125" style="4" customWidth="1"/>
    <col min="7952" max="7952" width="17.5703125" style="4" customWidth="1"/>
    <col min="7953" max="7953" width="10.7109375" style="4" customWidth="1"/>
    <col min="7954" max="8192" width="9.140625" style="4"/>
    <col min="8193" max="8193" width="29.7109375" style="4" customWidth="1"/>
    <col min="8194" max="8194" width="70.85546875" style="4" customWidth="1"/>
    <col min="8195" max="8195" width="0" style="4" hidden="1" customWidth="1"/>
    <col min="8196" max="8197" width="14.28515625" style="4" customWidth="1"/>
    <col min="8198" max="8198" width="14" style="4" customWidth="1"/>
    <col min="8199" max="8199" width="18.7109375" style="4" customWidth="1"/>
    <col min="8200" max="8200" width="0" style="4" hidden="1" customWidth="1"/>
    <col min="8201" max="8201" width="14.140625" style="4" customWidth="1"/>
    <col min="8202" max="8202" width="14.28515625" style="4" customWidth="1"/>
    <col min="8203" max="8203" width="10" style="4" customWidth="1"/>
    <col min="8204" max="8204" width="0" style="4" hidden="1" customWidth="1"/>
    <col min="8205" max="8205" width="14" style="4" customWidth="1"/>
    <col min="8206" max="8206" width="15.5703125" style="4" customWidth="1"/>
    <col min="8207" max="8207" width="8.5703125" style="4" customWidth="1"/>
    <col min="8208" max="8208" width="17.5703125" style="4" customWidth="1"/>
    <col min="8209" max="8209" width="10.7109375" style="4" customWidth="1"/>
    <col min="8210" max="8448" width="9.140625" style="4"/>
    <col min="8449" max="8449" width="29.7109375" style="4" customWidth="1"/>
    <col min="8450" max="8450" width="70.85546875" style="4" customWidth="1"/>
    <col min="8451" max="8451" width="0" style="4" hidden="1" customWidth="1"/>
    <col min="8452" max="8453" width="14.28515625" style="4" customWidth="1"/>
    <col min="8454" max="8454" width="14" style="4" customWidth="1"/>
    <col min="8455" max="8455" width="18.7109375" style="4" customWidth="1"/>
    <col min="8456" max="8456" width="0" style="4" hidden="1" customWidth="1"/>
    <col min="8457" max="8457" width="14.140625" style="4" customWidth="1"/>
    <col min="8458" max="8458" width="14.28515625" style="4" customWidth="1"/>
    <col min="8459" max="8459" width="10" style="4" customWidth="1"/>
    <col min="8460" max="8460" width="0" style="4" hidden="1" customWidth="1"/>
    <col min="8461" max="8461" width="14" style="4" customWidth="1"/>
    <col min="8462" max="8462" width="15.5703125" style="4" customWidth="1"/>
    <col min="8463" max="8463" width="8.5703125" style="4" customWidth="1"/>
    <col min="8464" max="8464" width="17.5703125" style="4" customWidth="1"/>
    <col min="8465" max="8465" width="10.7109375" style="4" customWidth="1"/>
    <col min="8466" max="8704" width="9.140625" style="4"/>
    <col min="8705" max="8705" width="29.7109375" style="4" customWidth="1"/>
    <col min="8706" max="8706" width="70.85546875" style="4" customWidth="1"/>
    <col min="8707" max="8707" width="0" style="4" hidden="1" customWidth="1"/>
    <col min="8708" max="8709" width="14.28515625" style="4" customWidth="1"/>
    <col min="8710" max="8710" width="14" style="4" customWidth="1"/>
    <col min="8711" max="8711" width="18.7109375" style="4" customWidth="1"/>
    <col min="8712" max="8712" width="0" style="4" hidden="1" customWidth="1"/>
    <col min="8713" max="8713" width="14.140625" style="4" customWidth="1"/>
    <col min="8714" max="8714" width="14.28515625" style="4" customWidth="1"/>
    <col min="8715" max="8715" width="10" style="4" customWidth="1"/>
    <col min="8716" max="8716" width="0" style="4" hidden="1" customWidth="1"/>
    <col min="8717" max="8717" width="14" style="4" customWidth="1"/>
    <col min="8718" max="8718" width="15.5703125" style="4" customWidth="1"/>
    <col min="8719" max="8719" width="8.5703125" style="4" customWidth="1"/>
    <col min="8720" max="8720" width="17.5703125" style="4" customWidth="1"/>
    <col min="8721" max="8721" width="10.7109375" style="4" customWidth="1"/>
    <col min="8722" max="8960" width="9.140625" style="4"/>
    <col min="8961" max="8961" width="29.7109375" style="4" customWidth="1"/>
    <col min="8962" max="8962" width="70.85546875" style="4" customWidth="1"/>
    <col min="8963" max="8963" width="0" style="4" hidden="1" customWidth="1"/>
    <col min="8964" max="8965" width="14.28515625" style="4" customWidth="1"/>
    <col min="8966" max="8966" width="14" style="4" customWidth="1"/>
    <col min="8967" max="8967" width="18.7109375" style="4" customWidth="1"/>
    <col min="8968" max="8968" width="0" style="4" hidden="1" customWidth="1"/>
    <col min="8969" max="8969" width="14.140625" style="4" customWidth="1"/>
    <col min="8970" max="8970" width="14.28515625" style="4" customWidth="1"/>
    <col min="8971" max="8971" width="10" style="4" customWidth="1"/>
    <col min="8972" max="8972" width="0" style="4" hidden="1" customWidth="1"/>
    <col min="8973" max="8973" width="14" style="4" customWidth="1"/>
    <col min="8974" max="8974" width="15.5703125" style="4" customWidth="1"/>
    <col min="8975" max="8975" width="8.5703125" style="4" customWidth="1"/>
    <col min="8976" max="8976" width="17.5703125" style="4" customWidth="1"/>
    <col min="8977" max="8977" width="10.7109375" style="4" customWidth="1"/>
    <col min="8978" max="9216" width="9.140625" style="4"/>
    <col min="9217" max="9217" width="29.7109375" style="4" customWidth="1"/>
    <col min="9218" max="9218" width="70.85546875" style="4" customWidth="1"/>
    <col min="9219" max="9219" width="0" style="4" hidden="1" customWidth="1"/>
    <col min="9220" max="9221" width="14.28515625" style="4" customWidth="1"/>
    <col min="9222" max="9222" width="14" style="4" customWidth="1"/>
    <col min="9223" max="9223" width="18.7109375" style="4" customWidth="1"/>
    <col min="9224" max="9224" width="0" style="4" hidden="1" customWidth="1"/>
    <col min="9225" max="9225" width="14.140625" style="4" customWidth="1"/>
    <col min="9226" max="9226" width="14.28515625" style="4" customWidth="1"/>
    <col min="9227" max="9227" width="10" style="4" customWidth="1"/>
    <col min="9228" max="9228" width="0" style="4" hidden="1" customWidth="1"/>
    <col min="9229" max="9229" width="14" style="4" customWidth="1"/>
    <col min="9230" max="9230" width="15.5703125" style="4" customWidth="1"/>
    <col min="9231" max="9231" width="8.5703125" style="4" customWidth="1"/>
    <col min="9232" max="9232" width="17.5703125" style="4" customWidth="1"/>
    <col min="9233" max="9233" width="10.7109375" style="4" customWidth="1"/>
    <col min="9234" max="9472" width="9.140625" style="4"/>
    <col min="9473" max="9473" width="29.7109375" style="4" customWidth="1"/>
    <col min="9474" max="9474" width="70.85546875" style="4" customWidth="1"/>
    <col min="9475" max="9475" width="0" style="4" hidden="1" customWidth="1"/>
    <col min="9476" max="9477" width="14.28515625" style="4" customWidth="1"/>
    <col min="9478" max="9478" width="14" style="4" customWidth="1"/>
    <col min="9479" max="9479" width="18.7109375" style="4" customWidth="1"/>
    <col min="9480" max="9480" width="0" style="4" hidden="1" customWidth="1"/>
    <col min="9481" max="9481" width="14.140625" style="4" customWidth="1"/>
    <col min="9482" max="9482" width="14.28515625" style="4" customWidth="1"/>
    <col min="9483" max="9483" width="10" style="4" customWidth="1"/>
    <col min="9484" max="9484" width="0" style="4" hidden="1" customWidth="1"/>
    <col min="9485" max="9485" width="14" style="4" customWidth="1"/>
    <col min="9486" max="9486" width="15.5703125" style="4" customWidth="1"/>
    <col min="9487" max="9487" width="8.5703125" style="4" customWidth="1"/>
    <col min="9488" max="9488" width="17.5703125" style="4" customWidth="1"/>
    <col min="9489" max="9489" width="10.7109375" style="4" customWidth="1"/>
    <col min="9490" max="9728" width="9.140625" style="4"/>
    <col min="9729" max="9729" width="29.7109375" style="4" customWidth="1"/>
    <col min="9730" max="9730" width="70.85546875" style="4" customWidth="1"/>
    <col min="9731" max="9731" width="0" style="4" hidden="1" customWidth="1"/>
    <col min="9732" max="9733" width="14.28515625" style="4" customWidth="1"/>
    <col min="9734" max="9734" width="14" style="4" customWidth="1"/>
    <col min="9735" max="9735" width="18.7109375" style="4" customWidth="1"/>
    <col min="9736" max="9736" width="0" style="4" hidden="1" customWidth="1"/>
    <col min="9737" max="9737" width="14.140625" style="4" customWidth="1"/>
    <col min="9738" max="9738" width="14.28515625" style="4" customWidth="1"/>
    <col min="9739" max="9739" width="10" style="4" customWidth="1"/>
    <col min="9740" max="9740" width="0" style="4" hidden="1" customWidth="1"/>
    <col min="9741" max="9741" width="14" style="4" customWidth="1"/>
    <col min="9742" max="9742" width="15.5703125" style="4" customWidth="1"/>
    <col min="9743" max="9743" width="8.5703125" style="4" customWidth="1"/>
    <col min="9744" max="9744" width="17.5703125" style="4" customWidth="1"/>
    <col min="9745" max="9745" width="10.7109375" style="4" customWidth="1"/>
    <col min="9746" max="9984" width="9.140625" style="4"/>
    <col min="9985" max="9985" width="29.7109375" style="4" customWidth="1"/>
    <col min="9986" max="9986" width="70.85546875" style="4" customWidth="1"/>
    <col min="9987" max="9987" width="0" style="4" hidden="1" customWidth="1"/>
    <col min="9988" max="9989" width="14.28515625" style="4" customWidth="1"/>
    <col min="9990" max="9990" width="14" style="4" customWidth="1"/>
    <col min="9991" max="9991" width="18.7109375" style="4" customWidth="1"/>
    <col min="9992" max="9992" width="0" style="4" hidden="1" customWidth="1"/>
    <col min="9993" max="9993" width="14.140625" style="4" customWidth="1"/>
    <col min="9994" max="9994" width="14.28515625" style="4" customWidth="1"/>
    <col min="9995" max="9995" width="10" style="4" customWidth="1"/>
    <col min="9996" max="9996" width="0" style="4" hidden="1" customWidth="1"/>
    <col min="9997" max="9997" width="14" style="4" customWidth="1"/>
    <col min="9998" max="9998" width="15.5703125" style="4" customWidth="1"/>
    <col min="9999" max="9999" width="8.5703125" style="4" customWidth="1"/>
    <col min="10000" max="10000" width="17.5703125" style="4" customWidth="1"/>
    <col min="10001" max="10001" width="10.7109375" style="4" customWidth="1"/>
    <col min="10002" max="10240" width="9.140625" style="4"/>
    <col min="10241" max="10241" width="29.7109375" style="4" customWidth="1"/>
    <col min="10242" max="10242" width="70.85546875" style="4" customWidth="1"/>
    <col min="10243" max="10243" width="0" style="4" hidden="1" customWidth="1"/>
    <col min="10244" max="10245" width="14.28515625" style="4" customWidth="1"/>
    <col min="10246" max="10246" width="14" style="4" customWidth="1"/>
    <col min="10247" max="10247" width="18.7109375" style="4" customWidth="1"/>
    <col min="10248" max="10248" width="0" style="4" hidden="1" customWidth="1"/>
    <col min="10249" max="10249" width="14.140625" style="4" customWidth="1"/>
    <col min="10250" max="10250" width="14.28515625" style="4" customWidth="1"/>
    <col min="10251" max="10251" width="10" style="4" customWidth="1"/>
    <col min="10252" max="10252" width="0" style="4" hidden="1" customWidth="1"/>
    <col min="10253" max="10253" width="14" style="4" customWidth="1"/>
    <col min="10254" max="10254" width="15.5703125" style="4" customWidth="1"/>
    <col min="10255" max="10255" width="8.5703125" style="4" customWidth="1"/>
    <col min="10256" max="10256" width="17.5703125" style="4" customWidth="1"/>
    <col min="10257" max="10257" width="10.7109375" style="4" customWidth="1"/>
    <col min="10258" max="10496" width="9.140625" style="4"/>
    <col min="10497" max="10497" width="29.7109375" style="4" customWidth="1"/>
    <col min="10498" max="10498" width="70.85546875" style="4" customWidth="1"/>
    <col min="10499" max="10499" width="0" style="4" hidden="1" customWidth="1"/>
    <col min="10500" max="10501" width="14.28515625" style="4" customWidth="1"/>
    <col min="10502" max="10502" width="14" style="4" customWidth="1"/>
    <col min="10503" max="10503" width="18.7109375" style="4" customWidth="1"/>
    <col min="10504" max="10504" width="0" style="4" hidden="1" customWidth="1"/>
    <col min="10505" max="10505" width="14.140625" style="4" customWidth="1"/>
    <col min="10506" max="10506" width="14.28515625" style="4" customWidth="1"/>
    <col min="10507" max="10507" width="10" style="4" customWidth="1"/>
    <col min="10508" max="10508" width="0" style="4" hidden="1" customWidth="1"/>
    <col min="10509" max="10509" width="14" style="4" customWidth="1"/>
    <col min="10510" max="10510" width="15.5703125" style="4" customWidth="1"/>
    <col min="10511" max="10511" width="8.5703125" style="4" customWidth="1"/>
    <col min="10512" max="10512" width="17.5703125" style="4" customWidth="1"/>
    <col min="10513" max="10513" width="10.7109375" style="4" customWidth="1"/>
    <col min="10514" max="10752" width="9.140625" style="4"/>
    <col min="10753" max="10753" width="29.7109375" style="4" customWidth="1"/>
    <col min="10754" max="10754" width="70.85546875" style="4" customWidth="1"/>
    <col min="10755" max="10755" width="0" style="4" hidden="1" customWidth="1"/>
    <col min="10756" max="10757" width="14.28515625" style="4" customWidth="1"/>
    <col min="10758" max="10758" width="14" style="4" customWidth="1"/>
    <col min="10759" max="10759" width="18.7109375" style="4" customWidth="1"/>
    <col min="10760" max="10760" width="0" style="4" hidden="1" customWidth="1"/>
    <col min="10761" max="10761" width="14.140625" style="4" customWidth="1"/>
    <col min="10762" max="10762" width="14.28515625" style="4" customWidth="1"/>
    <col min="10763" max="10763" width="10" style="4" customWidth="1"/>
    <col min="10764" max="10764" width="0" style="4" hidden="1" customWidth="1"/>
    <col min="10765" max="10765" width="14" style="4" customWidth="1"/>
    <col min="10766" max="10766" width="15.5703125" style="4" customWidth="1"/>
    <col min="10767" max="10767" width="8.5703125" style="4" customWidth="1"/>
    <col min="10768" max="10768" width="17.5703125" style="4" customWidth="1"/>
    <col min="10769" max="10769" width="10.7109375" style="4" customWidth="1"/>
    <col min="10770" max="11008" width="9.140625" style="4"/>
    <col min="11009" max="11009" width="29.7109375" style="4" customWidth="1"/>
    <col min="11010" max="11010" width="70.85546875" style="4" customWidth="1"/>
    <col min="11011" max="11011" width="0" style="4" hidden="1" customWidth="1"/>
    <col min="11012" max="11013" width="14.28515625" style="4" customWidth="1"/>
    <col min="11014" max="11014" width="14" style="4" customWidth="1"/>
    <col min="11015" max="11015" width="18.7109375" style="4" customWidth="1"/>
    <col min="11016" max="11016" width="0" style="4" hidden="1" customWidth="1"/>
    <col min="11017" max="11017" width="14.140625" style="4" customWidth="1"/>
    <col min="11018" max="11018" width="14.28515625" style="4" customWidth="1"/>
    <col min="11019" max="11019" width="10" style="4" customWidth="1"/>
    <col min="11020" max="11020" width="0" style="4" hidden="1" customWidth="1"/>
    <col min="11021" max="11021" width="14" style="4" customWidth="1"/>
    <col min="11022" max="11022" width="15.5703125" style="4" customWidth="1"/>
    <col min="11023" max="11023" width="8.5703125" style="4" customWidth="1"/>
    <col min="11024" max="11024" width="17.5703125" style="4" customWidth="1"/>
    <col min="11025" max="11025" width="10.7109375" style="4" customWidth="1"/>
    <col min="11026" max="11264" width="9.140625" style="4"/>
    <col min="11265" max="11265" width="29.7109375" style="4" customWidth="1"/>
    <col min="11266" max="11266" width="70.85546875" style="4" customWidth="1"/>
    <col min="11267" max="11267" width="0" style="4" hidden="1" customWidth="1"/>
    <col min="11268" max="11269" width="14.28515625" style="4" customWidth="1"/>
    <col min="11270" max="11270" width="14" style="4" customWidth="1"/>
    <col min="11271" max="11271" width="18.7109375" style="4" customWidth="1"/>
    <col min="11272" max="11272" width="0" style="4" hidden="1" customWidth="1"/>
    <col min="11273" max="11273" width="14.140625" style="4" customWidth="1"/>
    <col min="11274" max="11274" width="14.28515625" style="4" customWidth="1"/>
    <col min="11275" max="11275" width="10" style="4" customWidth="1"/>
    <col min="11276" max="11276" width="0" style="4" hidden="1" customWidth="1"/>
    <col min="11277" max="11277" width="14" style="4" customWidth="1"/>
    <col min="11278" max="11278" width="15.5703125" style="4" customWidth="1"/>
    <col min="11279" max="11279" width="8.5703125" style="4" customWidth="1"/>
    <col min="11280" max="11280" width="17.5703125" style="4" customWidth="1"/>
    <col min="11281" max="11281" width="10.7109375" style="4" customWidth="1"/>
    <col min="11282" max="11520" width="9.140625" style="4"/>
    <col min="11521" max="11521" width="29.7109375" style="4" customWidth="1"/>
    <col min="11522" max="11522" width="70.85546875" style="4" customWidth="1"/>
    <col min="11523" max="11523" width="0" style="4" hidden="1" customWidth="1"/>
    <col min="11524" max="11525" width="14.28515625" style="4" customWidth="1"/>
    <col min="11526" max="11526" width="14" style="4" customWidth="1"/>
    <col min="11527" max="11527" width="18.7109375" style="4" customWidth="1"/>
    <col min="11528" max="11528" width="0" style="4" hidden="1" customWidth="1"/>
    <col min="11529" max="11529" width="14.140625" style="4" customWidth="1"/>
    <col min="11530" max="11530" width="14.28515625" style="4" customWidth="1"/>
    <col min="11531" max="11531" width="10" style="4" customWidth="1"/>
    <col min="11532" max="11532" width="0" style="4" hidden="1" customWidth="1"/>
    <col min="11533" max="11533" width="14" style="4" customWidth="1"/>
    <col min="11534" max="11534" width="15.5703125" style="4" customWidth="1"/>
    <col min="11535" max="11535" width="8.5703125" style="4" customWidth="1"/>
    <col min="11536" max="11536" width="17.5703125" style="4" customWidth="1"/>
    <col min="11537" max="11537" width="10.7109375" style="4" customWidth="1"/>
    <col min="11538" max="11776" width="9.140625" style="4"/>
    <col min="11777" max="11777" width="29.7109375" style="4" customWidth="1"/>
    <col min="11778" max="11778" width="70.85546875" style="4" customWidth="1"/>
    <col min="11779" max="11779" width="0" style="4" hidden="1" customWidth="1"/>
    <col min="11780" max="11781" width="14.28515625" style="4" customWidth="1"/>
    <col min="11782" max="11782" width="14" style="4" customWidth="1"/>
    <col min="11783" max="11783" width="18.7109375" style="4" customWidth="1"/>
    <col min="11784" max="11784" width="0" style="4" hidden="1" customWidth="1"/>
    <col min="11785" max="11785" width="14.140625" style="4" customWidth="1"/>
    <col min="11786" max="11786" width="14.28515625" style="4" customWidth="1"/>
    <col min="11787" max="11787" width="10" style="4" customWidth="1"/>
    <col min="11788" max="11788" width="0" style="4" hidden="1" customWidth="1"/>
    <col min="11789" max="11789" width="14" style="4" customWidth="1"/>
    <col min="11790" max="11790" width="15.5703125" style="4" customWidth="1"/>
    <col min="11791" max="11791" width="8.5703125" style="4" customWidth="1"/>
    <col min="11792" max="11792" width="17.5703125" style="4" customWidth="1"/>
    <col min="11793" max="11793" width="10.7109375" style="4" customWidth="1"/>
    <col min="11794" max="12032" width="9.140625" style="4"/>
    <col min="12033" max="12033" width="29.7109375" style="4" customWidth="1"/>
    <col min="12034" max="12034" width="70.85546875" style="4" customWidth="1"/>
    <col min="12035" max="12035" width="0" style="4" hidden="1" customWidth="1"/>
    <col min="12036" max="12037" width="14.28515625" style="4" customWidth="1"/>
    <col min="12038" max="12038" width="14" style="4" customWidth="1"/>
    <col min="12039" max="12039" width="18.7109375" style="4" customWidth="1"/>
    <col min="12040" max="12040" width="0" style="4" hidden="1" customWidth="1"/>
    <col min="12041" max="12041" width="14.140625" style="4" customWidth="1"/>
    <col min="12042" max="12042" width="14.28515625" style="4" customWidth="1"/>
    <col min="12043" max="12043" width="10" style="4" customWidth="1"/>
    <col min="12044" max="12044" width="0" style="4" hidden="1" customWidth="1"/>
    <col min="12045" max="12045" width="14" style="4" customWidth="1"/>
    <col min="12046" max="12046" width="15.5703125" style="4" customWidth="1"/>
    <col min="12047" max="12047" width="8.5703125" style="4" customWidth="1"/>
    <col min="12048" max="12048" width="17.5703125" style="4" customWidth="1"/>
    <col min="12049" max="12049" width="10.7109375" style="4" customWidth="1"/>
    <col min="12050" max="12288" width="9.140625" style="4"/>
    <col min="12289" max="12289" width="29.7109375" style="4" customWidth="1"/>
    <col min="12290" max="12290" width="70.85546875" style="4" customWidth="1"/>
    <col min="12291" max="12291" width="0" style="4" hidden="1" customWidth="1"/>
    <col min="12292" max="12293" width="14.28515625" style="4" customWidth="1"/>
    <col min="12294" max="12294" width="14" style="4" customWidth="1"/>
    <col min="12295" max="12295" width="18.7109375" style="4" customWidth="1"/>
    <col min="12296" max="12296" width="0" style="4" hidden="1" customWidth="1"/>
    <col min="12297" max="12297" width="14.140625" style="4" customWidth="1"/>
    <col min="12298" max="12298" width="14.28515625" style="4" customWidth="1"/>
    <col min="12299" max="12299" width="10" style="4" customWidth="1"/>
    <col min="12300" max="12300" width="0" style="4" hidden="1" customWidth="1"/>
    <col min="12301" max="12301" width="14" style="4" customWidth="1"/>
    <col min="12302" max="12302" width="15.5703125" style="4" customWidth="1"/>
    <col min="12303" max="12303" width="8.5703125" style="4" customWidth="1"/>
    <col min="12304" max="12304" width="17.5703125" style="4" customWidth="1"/>
    <col min="12305" max="12305" width="10.7109375" style="4" customWidth="1"/>
    <col min="12306" max="12544" width="9.140625" style="4"/>
    <col min="12545" max="12545" width="29.7109375" style="4" customWidth="1"/>
    <col min="12546" max="12546" width="70.85546875" style="4" customWidth="1"/>
    <col min="12547" max="12547" width="0" style="4" hidden="1" customWidth="1"/>
    <col min="12548" max="12549" width="14.28515625" style="4" customWidth="1"/>
    <col min="12550" max="12550" width="14" style="4" customWidth="1"/>
    <col min="12551" max="12551" width="18.7109375" style="4" customWidth="1"/>
    <col min="12552" max="12552" width="0" style="4" hidden="1" customWidth="1"/>
    <col min="12553" max="12553" width="14.140625" style="4" customWidth="1"/>
    <col min="12554" max="12554" width="14.28515625" style="4" customWidth="1"/>
    <col min="12555" max="12555" width="10" style="4" customWidth="1"/>
    <col min="12556" max="12556" width="0" style="4" hidden="1" customWidth="1"/>
    <col min="12557" max="12557" width="14" style="4" customWidth="1"/>
    <col min="12558" max="12558" width="15.5703125" style="4" customWidth="1"/>
    <col min="12559" max="12559" width="8.5703125" style="4" customWidth="1"/>
    <col min="12560" max="12560" width="17.5703125" style="4" customWidth="1"/>
    <col min="12561" max="12561" width="10.7109375" style="4" customWidth="1"/>
    <col min="12562" max="12800" width="9.140625" style="4"/>
    <col min="12801" max="12801" width="29.7109375" style="4" customWidth="1"/>
    <col min="12802" max="12802" width="70.85546875" style="4" customWidth="1"/>
    <col min="12803" max="12803" width="0" style="4" hidden="1" customWidth="1"/>
    <col min="12804" max="12805" width="14.28515625" style="4" customWidth="1"/>
    <col min="12806" max="12806" width="14" style="4" customWidth="1"/>
    <col min="12807" max="12807" width="18.7109375" style="4" customWidth="1"/>
    <col min="12808" max="12808" width="0" style="4" hidden="1" customWidth="1"/>
    <col min="12809" max="12809" width="14.140625" style="4" customWidth="1"/>
    <col min="12810" max="12810" width="14.28515625" style="4" customWidth="1"/>
    <col min="12811" max="12811" width="10" style="4" customWidth="1"/>
    <col min="12812" max="12812" width="0" style="4" hidden="1" customWidth="1"/>
    <col min="12813" max="12813" width="14" style="4" customWidth="1"/>
    <col min="12814" max="12814" width="15.5703125" style="4" customWidth="1"/>
    <col min="12815" max="12815" width="8.5703125" style="4" customWidth="1"/>
    <col min="12816" max="12816" width="17.5703125" style="4" customWidth="1"/>
    <col min="12817" max="12817" width="10.7109375" style="4" customWidth="1"/>
    <col min="12818" max="13056" width="9.140625" style="4"/>
    <col min="13057" max="13057" width="29.7109375" style="4" customWidth="1"/>
    <col min="13058" max="13058" width="70.85546875" style="4" customWidth="1"/>
    <col min="13059" max="13059" width="0" style="4" hidden="1" customWidth="1"/>
    <col min="13060" max="13061" width="14.28515625" style="4" customWidth="1"/>
    <col min="13062" max="13062" width="14" style="4" customWidth="1"/>
    <col min="13063" max="13063" width="18.7109375" style="4" customWidth="1"/>
    <col min="13064" max="13064" width="0" style="4" hidden="1" customWidth="1"/>
    <col min="13065" max="13065" width="14.140625" style="4" customWidth="1"/>
    <col min="13066" max="13066" width="14.28515625" style="4" customWidth="1"/>
    <col min="13067" max="13067" width="10" style="4" customWidth="1"/>
    <col min="13068" max="13068" width="0" style="4" hidden="1" customWidth="1"/>
    <col min="13069" max="13069" width="14" style="4" customWidth="1"/>
    <col min="13070" max="13070" width="15.5703125" style="4" customWidth="1"/>
    <col min="13071" max="13071" width="8.5703125" style="4" customWidth="1"/>
    <col min="13072" max="13072" width="17.5703125" style="4" customWidth="1"/>
    <col min="13073" max="13073" width="10.7109375" style="4" customWidth="1"/>
    <col min="13074" max="13312" width="9.140625" style="4"/>
    <col min="13313" max="13313" width="29.7109375" style="4" customWidth="1"/>
    <col min="13314" max="13314" width="70.85546875" style="4" customWidth="1"/>
    <col min="13315" max="13315" width="0" style="4" hidden="1" customWidth="1"/>
    <col min="13316" max="13317" width="14.28515625" style="4" customWidth="1"/>
    <col min="13318" max="13318" width="14" style="4" customWidth="1"/>
    <col min="13319" max="13319" width="18.7109375" style="4" customWidth="1"/>
    <col min="13320" max="13320" width="0" style="4" hidden="1" customWidth="1"/>
    <col min="13321" max="13321" width="14.140625" style="4" customWidth="1"/>
    <col min="13322" max="13322" width="14.28515625" style="4" customWidth="1"/>
    <col min="13323" max="13323" width="10" style="4" customWidth="1"/>
    <col min="13324" max="13324" width="0" style="4" hidden="1" customWidth="1"/>
    <col min="13325" max="13325" width="14" style="4" customWidth="1"/>
    <col min="13326" max="13326" width="15.5703125" style="4" customWidth="1"/>
    <col min="13327" max="13327" width="8.5703125" style="4" customWidth="1"/>
    <col min="13328" max="13328" width="17.5703125" style="4" customWidth="1"/>
    <col min="13329" max="13329" width="10.7109375" style="4" customWidth="1"/>
    <col min="13330" max="13568" width="9.140625" style="4"/>
    <col min="13569" max="13569" width="29.7109375" style="4" customWidth="1"/>
    <col min="13570" max="13570" width="70.85546875" style="4" customWidth="1"/>
    <col min="13571" max="13571" width="0" style="4" hidden="1" customWidth="1"/>
    <col min="13572" max="13573" width="14.28515625" style="4" customWidth="1"/>
    <col min="13574" max="13574" width="14" style="4" customWidth="1"/>
    <col min="13575" max="13575" width="18.7109375" style="4" customWidth="1"/>
    <col min="13576" max="13576" width="0" style="4" hidden="1" customWidth="1"/>
    <col min="13577" max="13577" width="14.140625" style="4" customWidth="1"/>
    <col min="13578" max="13578" width="14.28515625" style="4" customWidth="1"/>
    <col min="13579" max="13579" width="10" style="4" customWidth="1"/>
    <col min="13580" max="13580" width="0" style="4" hidden="1" customWidth="1"/>
    <col min="13581" max="13581" width="14" style="4" customWidth="1"/>
    <col min="13582" max="13582" width="15.5703125" style="4" customWidth="1"/>
    <col min="13583" max="13583" width="8.5703125" style="4" customWidth="1"/>
    <col min="13584" max="13584" width="17.5703125" style="4" customWidth="1"/>
    <col min="13585" max="13585" width="10.7109375" style="4" customWidth="1"/>
    <col min="13586" max="13824" width="9.140625" style="4"/>
    <col min="13825" max="13825" width="29.7109375" style="4" customWidth="1"/>
    <col min="13826" max="13826" width="70.85546875" style="4" customWidth="1"/>
    <col min="13827" max="13827" width="0" style="4" hidden="1" customWidth="1"/>
    <col min="13828" max="13829" width="14.28515625" style="4" customWidth="1"/>
    <col min="13830" max="13830" width="14" style="4" customWidth="1"/>
    <col min="13831" max="13831" width="18.7109375" style="4" customWidth="1"/>
    <col min="13832" max="13832" width="0" style="4" hidden="1" customWidth="1"/>
    <col min="13833" max="13833" width="14.140625" style="4" customWidth="1"/>
    <col min="13834" max="13834" width="14.28515625" style="4" customWidth="1"/>
    <col min="13835" max="13835" width="10" style="4" customWidth="1"/>
    <col min="13836" max="13836" width="0" style="4" hidden="1" customWidth="1"/>
    <col min="13837" max="13837" width="14" style="4" customWidth="1"/>
    <col min="13838" max="13838" width="15.5703125" style="4" customWidth="1"/>
    <col min="13839" max="13839" width="8.5703125" style="4" customWidth="1"/>
    <col min="13840" max="13840" width="17.5703125" style="4" customWidth="1"/>
    <col min="13841" max="13841" width="10.7109375" style="4" customWidth="1"/>
    <col min="13842" max="14080" width="9.140625" style="4"/>
    <col min="14081" max="14081" width="29.7109375" style="4" customWidth="1"/>
    <col min="14082" max="14082" width="70.85546875" style="4" customWidth="1"/>
    <col min="14083" max="14083" width="0" style="4" hidden="1" customWidth="1"/>
    <col min="14084" max="14085" width="14.28515625" style="4" customWidth="1"/>
    <col min="14086" max="14086" width="14" style="4" customWidth="1"/>
    <col min="14087" max="14087" width="18.7109375" style="4" customWidth="1"/>
    <col min="14088" max="14088" width="0" style="4" hidden="1" customWidth="1"/>
    <col min="14089" max="14089" width="14.140625" style="4" customWidth="1"/>
    <col min="14090" max="14090" width="14.28515625" style="4" customWidth="1"/>
    <col min="14091" max="14091" width="10" style="4" customWidth="1"/>
    <col min="14092" max="14092" width="0" style="4" hidden="1" customWidth="1"/>
    <col min="14093" max="14093" width="14" style="4" customWidth="1"/>
    <col min="14094" max="14094" width="15.5703125" style="4" customWidth="1"/>
    <col min="14095" max="14095" width="8.5703125" style="4" customWidth="1"/>
    <col min="14096" max="14096" width="17.5703125" style="4" customWidth="1"/>
    <col min="14097" max="14097" width="10.7109375" style="4" customWidth="1"/>
    <col min="14098" max="14336" width="9.140625" style="4"/>
    <col min="14337" max="14337" width="29.7109375" style="4" customWidth="1"/>
    <col min="14338" max="14338" width="70.85546875" style="4" customWidth="1"/>
    <col min="14339" max="14339" width="0" style="4" hidden="1" customWidth="1"/>
    <col min="14340" max="14341" width="14.28515625" style="4" customWidth="1"/>
    <col min="14342" max="14342" width="14" style="4" customWidth="1"/>
    <col min="14343" max="14343" width="18.7109375" style="4" customWidth="1"/>
    <col min="14344" max="14344" width="0" style="4" hidden="1" customWidth="1"/>
    <col min="14345" max="14345" width="14.140625" style="4" customWidth="1"/>
    <col min="14346" max="14346" width="14.28515625" style="4" customWidth="1"/>
    <col min="14347" max="14347" width="10" style="4" customWidth="1"/>
    <col min="14348" max="14348" width="0" style="4" hidden="1" customWidth="1"/>
    <col min="14349" max="14349" width="14" style="4" customWidth="1"/>
    <col min="14350" max="14350" width="15.5703125" style="4" customWidth="1"/>
    <col min="14351" max="14351" width="8.5703125" style="4" customWidth="1"/>
    <col min="14352" max="14352" width="17.5703125" style="4" customWidth="1"/>
    <col min="14353" max="14353" width="10.7109375" style="4" customWidth="1"/>
    <col min="14354" max="14592" width="9.140625" style="4"/>
    <col min="14593" max="14593" width="29.7109375" style="4" customWidth="1"/>
    <col min="14594" max="14594" width="70.85546875" style="4" customWidth="1"/>
    <col min="14595" max="14595" width="0" style="4" hidden="1" customWidth="1"/>
    <col min="14596" max="14597" width="14.28515625" style="4" customWidth="1"/>
    <col min="14598" max="14598" width="14" style="4" customWidth="1"/>
    <col min="14599" max="14599" width="18.7109375" style="4" customWidth="1"/>
    <col min="14600" max="14600" width="0" style="4" hidden="1" customWidth="1"/>
    <col min="14601" max="14601" width="14.140625" style="4" customWidth="1"/>
    <col min="14602" max="14602" width="14.28515625" style="4" customWidth="1"/>
    <col min="14603" max="14603" width="10" style="4" customWidth="1"/>
    <col min="14604" max="14604" width="0" style="4" hidden="1" customWidth="1"/>
    <col min="14605" max="14605" width="14" style="4" customWidth="1"/>
    <col min="14606" max="14606" width="15.5703125" style="4" customWidth="1"/>
    <col min="14607" max="14607" width="8.5703125" style="4" customWidth="1"/>
    <col min="14608" max="14608" width="17.5703125" style="4" customWidth="1"/>
    <col min="14609" max="14609" width="10.7109375" style="4" customWidth="1"/>
    <col min="14610" max="14848" width="9.140625" style="4"/>
    <col min="14849" max="14849" width="29.7109375" style="4" customWidth="1"/>
    <col min="14850" max="14850" width="70.85546875" style="4" customWidth="1"/>
    <col min="14851" max="14851" width="0" style="4" hidden="1" customWidth="1"/>
    <col min="14852" max="14853" width="14.28515625" style="4" customWidth="1"/>
    <col min="14854" max="14854" width="14" style="4" customWidth="1"/>
    <col min="14855" max="14855" width="18.7109375" style="4" customWidth="1"/>
    <col min="14856" max="14856" width="0" style="4" hidden="1" customWidth="1"/>
    <col min="14857" max="14857" width="14.140625" style="4" customWidth="1"/>
    <col min="14858" max="14858" width="14.28515625" style="4" customWidth="1"/>
    <col min="14859" max="14859" width="10" style="4" customWidth="1"/>
    <col min="14860" max="14860" width="0" style="4" hidden="1" customWidth="1"/>
    <col min="14861" max="14861" width="14" style="4" customWidth="1"/>
    <col min="14862" max="14862" width="15.5703125" style="4" customWidth="1"/>
    <col min="14863" max="14863" width="8.5703125" style="4" customWidth="1"/>
    <col min="14864" max="14864" width="17.5703125" style="4" customWidth="1"/>
    <col min="14865" max="14865" width="10.7109375" style="4" customWidth="1"/>
    <col min="14866" max="15104" width="9.140625" style="4"/>
    <col min="15105" max="15105" width="29.7109375" style="4" customWidth="1"/>
    <col min="15106" max="15106" width="70.85546875" style="4" customWidth="1"/>
    <col min="15107" max="15107" width="0" style="4" hidden="1" customWidth="1"/>
    <col min="15108" max="15109" width="14.28515625" style="4" customWidth="1"/>
    <col min="15110" max="15110" width="14" style="4" customWidth="1"/>
    <col min="15111" max="15111" width="18.7109375" style="4" customWidth="1"/>
    <col min="15112" max="15112" width="0" style="4" hidden="1" customWidth="1"/>
    <col min="15113" max="15113" width="14.140625" style="4" customWidth="1"/>
    <col min="15114" max="15114" width="14.28515625" style="4" customWidth="1"/>
    <col min="15115" max="15115" width="10" style="4" customWidth="1"/>
    <col min="15116" max="15116" width="0" style="4" hidden="1" customWidth="1"/>
    <col min="15117" max="15117" width="14" style="4" customWidth="1"/>
    <col min="15118" max="15118" width="15.5703125" style="4" customWidth="1"/>
    <col min="15119" max="15119" width="8.5703125" style="4" customWidth="1"/>
    <col min="15120" max="15120" width="17.5703125" style="4" customWidth="1"/>
    <col min="15121" max="15121" width="10.7109375" style="4" customWidth="1"/>
    <col min="15122" max="15360" width="9.140625" style="4"/>
    <col min="15361" max="15361" width="29.7109375" style="4" customWidth="1"/>
    <col min="15362" max="15362" width="70.85546875" style="4" customWidth="1"/>
    <col min="15363" max="15363" width="0" style="4" hidden="1" customWidth="1"/>
    <col min="15364" max="15365" width="14.28515625" style="4" customWidth="1"/>
    <col min="15366" max="15366" width="14" style="4" customWidth="1"/>
    <col min="15367" max="15367" width="18.7109375" style="4" customWidth="1"/>
    <col min="15368" max="15368" width="0" style="4" hidden="1" customWidth="1"/>
    <col min="15369" max="15369" width="14.140625" style="4" customWidth="1"/>
    <col min="15370" max="15370" width="14.28515625" style="4" customWidth="1"/>
    <col min="15371" max="15371" width="10" style="4" customWidth="1"/>
    <col min="15372" max="15372" width="0" style="4" hidden="1" customWidth="1"/>
    <col min="15373" max="15373" width="14" style="4" customWidth="1"/>
    <col min="15374" max="15374" width="15.5703125" style="4" customWidth="1"/>
    <col min="15375" max="15375" width="8.5703125" style="4" customWidth="1"/>
    <col min="15376" max="15376" width="17.5703125" style="4" customWidth="1"/>
    <col min="15377" max="15377" width="10.7109375" style="4" customWidth="1"/>
    <col min="15378" max="15616" width="9.140625" style="4"/>
    <col min="15617" max="15617" width="29.7109375" style="4" customWidth="1"/>
    <col min="15618" max="15618" width="70.85546875" style="4" customWidth="1"/>
    <col min="15619" max="15619" width="0" style="4" hidden="1" customWidth="1"/>
    <col min="15620" max="15621" width="14.28515625" style="4" customWidth="1"/>
    <col min="15622" max="15622" width="14" style="4" customWidth="1"/>
    <col min="15623" max="15623" width="18.7109375" style="4" customWidth="1"/>
    <col min="15624" max="15624" width="0" style="4" hidden="1" customWidth="1"/>
    <col min="15625" max="15625" width="14.140625" style="4" customWidth="1"/>
    <col min="15626" max="15626" width="14.28515625" style="4" customWidth="1"/>
    <col min="15627" max="15627" width="10" style="4" customWidth="1"/>
    <col min="15628" max="15628" width="0" style="4" hidden="1" customWidth="1"/>
    <col min="15629" max="15629" width="14" style="4" customWidth="1"/>
    <col min="15630" max="15630" width="15.5703125" style="4" customWidth="1"/>
    <col min="15631" max="15631" width="8.5703125" style="4" customWidth="1"/>
    <col min="15632" max="15632" width="17.5703125" style="4" customWidth="1"/>
    <col min="15633" max="15633" width="10.7109375" style="4" customWidth="1"/>
    <col min="15634" max="15872" width="9.140625" style="4"/>
    <col min="15873" max="15873" width="29.7109375" style="4" customWidth="1"/>
    <col min="15874" max="15874" width="70.85546875" style="4" customWidth="1"/>
    <col min="15875" max="15875" width="0" style="4" hidden="1" customWidth="1"/>
    <col min="15876" max="15877" width="14.28515625" style="4" customWidth="1"/>
    <col min="15878" max="15878" width="14" style="4" customWidth="1"/>
    <col min="15879" max="15879" width="18.7109375" style="4" customWidth="1"/>
    <col min="15880" max="15880" width="0" style="4" hidden="1" customWidth="1"/>
    <col min="15881" max="15881" width="14.140625" style="4" customWidth="1"/>
    <col min="15882" max="15882" width="14.28515625" style="4" customWidth="1"/>
    <col min="15883" max="15883" width="10" style="4" customWidth="1"/>
    <col min="15884" max="15884" width="0" style="4" hidden="1" customWidth="1"/>
    <col min="15885" max="15885" width="14" style="4" customWidth="1"/>
    <col min="15886" max="15886" width="15.5703125" style="4" customWidth="1"/>
    <col min="15887" max="15887" width="8.5703125" style="4" customWidth="1"/>
    <col min="15888" max="15888" width="17.5703125" style="4" customWidth="1"/>
    <col min="15889" max="15889" width="10.7109375" style="4" customWidth="1"/>
    <col min="15890" max="16128" width="9.140625" style="4"/>
    <col min="16129" max="16129" width="29.7109375" style="4" customWidth="1"/>
    <col min="16130" max="16130" width="70.85546875" style="4" customWidth="1"/>
    <col min="16131" max="16131" width="0" style="4" hidden="1" customWidth="1"/>
    <col min="16132" max="16133" width="14.28515625" style="4" customWidth="1"/>
    <col min="16134" max="16134" width="14" style="4" customWidth="1"/>
    <col min="16135" max="16135" width="18.7109375" style="4" customWidth="1"/>
    <col min="16136" max="16136" width="0" style="4" hidden="1" customWidth="1"/>
    <col min="16137" max="16137" width="14.140625" style="4" customWidth="1"/>
    <col min="16138" max="16138" width="14.28515625" style="4" customWidth="1"/>
    <col min="16139" max="16139" width="10" style="4" customWidth="1"/>
    <col min="16140" max="16140" width="0" style="4" hidden="1" customWidth="1"/>
    <col min="16141" max="16141" width="14" style="4" customWidth="1"/>
    <col min="16142" max="16142" width="15.5703125" style="4" customWidth="1"/>
    <col min="16143" max="16143" width="8.5703125" style="4" customWidth="1"/>
    <col min="16144" max="16144" width="17.5703125" style="4" customWidth="1"/>
    <col min="16145" max="16145" width="10.7109375" style="4" customWidth="1"/>
    <col min="16146" max="16384" width="9.140625" style="4"/>
  </cols>
  <sheetData>
    <row r="1" spans="1:17" ht="15.75" customHeight="1" x14ac:dyDescent="0.25">
      <c r="A1" s="64" t="s">
        <v>439</v>
      </c>
      <c r="B1" s="64"/>
      <c r="C1" s="64"/>
      <c r="D1" s="64"/>
      <c r="E1" s="64"/>
      <c r="F1" s="64"/>
      <c r="G1" s="64"/>
      <c r="H1" s="64"/>
      <c r="I1" s="64"/>
      <c r="J1" s="64"/>
      <c r="K1" s="64"/>
      <c r="L1" s="64"/>
      <c r="M1" s="64"/>
      <c r="N1" s="64"/>
      <c r="O1" s="64"/>
    </row>
    <row r="2" spans="1:17" ht="15.75" customHeight="1" x14ac:dyDescent="0.25">
      <c r="A2" s="65" t="s">
        <v>0</v>
      </c>
      <c r="B2" s="65"/>
      <c r="C2" s="65"/>
      <c r="D2" s="65"/>
      <c r="E2" s="65"/>
      <c r="F2" s="65"/>
      <c r="G2" s="65"/>
      <c r="H2" s="65"/>
      <c r="I2" s="65"/>
      <c r="J2" s="65"/>
      <c r="K2" s="65"/>
      <c r="L2" s="65"/>
    </row>
    <row r="3" spans="1:17" ht="15" customHeight="1" x14ac:dyDescent="0.25">
      <c r="A3" s="65"/>
      <c r="B3" s="65"/>
      <c r="C3" s="65"/>
      <c r="D3" s="65"/>
      <c r="E3" s="65"/>
      <c r="F3" s="65"/>
      <c r="G3" s="65"/>
      <c r="H3" s="65"/>
      <c r="I3" s="65"/>
      <c r="J3" s="65"/>
      <c r="K3" s="65"/>
      <c r="L3" s="65"/>
    </row>
    <row r="4" spans="1:17" ht="15.75" x14ac:dyDescent="0.25">
      <c r="A4" s="6"/>
      <c r="B4" s="6"/>
      <c r="C4" s="6"/>
      <c r="D4" s="6"/>
      <c r="E4" s="6"/>
      <c r="F4" s="7"/>
      <c r="G4" s="8"/>
      <c r="H4" s="66" t="s">
        <v>1</v>
      </c>
      <c r="I4" s="66"/>
      <c r="J4" s="66"/>
      <c r="K4" s="66"/>
      <c r="L4" s="66"/>
      <c r="M4" s="66"/>
      <c r="N4" s="66"/>
      <c r="O4" s="66"/>
    </row>
    <row r="5" spans="1:17" ht="68.25" customHeight="1" x14ac:dyDescent="0.25">
      <c r="A5" s="9" t="s">
        <v>2</v>
      </c>
      <c r="B5" s="9" t="s">
        <v>3</v>
      </c>
      <c r="C5" s="9" t="s">
        <v>4</v>
      </c>
      <c r="D5" s="9" t="s">
        <v>5</v>
      </c>
      <c r="E5" s="9" t="s">
        <v>6</v>
      </c>
      <c r="F5" s="9" t="s">
        <v>7</v>
      </c>
      <c r="G5" s="9" t="s">
        <v>8</v>
      </c>
      <c r="H5" s="10" t="s">
        <v>9</v>
      </c>
      <c r="I5" s="10" t="s">
        <v>10</v>
      </c>
      <c r="J5" s="9" t="s">
        <v>11</v>
      </c>
      <c r="K5" s="9" t="s">
        <v>438</v>
      </c>
      <c r="L5" s="10" t="s">
        <v>12</v>
      </c>
      <c r="M5" s="10" t="s">
        <v>13</v>
      </c>
      <c r="N5" s="10" t="s">
        <v>14</v>
      </c>
      <c r="O5" s="9" t="s">
        <v>438</v>
      </c>
    </row>
    <row r="6" spans="1:17" ht="15.75" x14ac:dyDescent="0.25">
      <c r="A6" s="11" t="s">
        <v>15</v>
      </c>
      <c r="B6" s="12" t="s">
        <v>16</v>
      </c>
      <c r="C6" s="2">
        <f>SUM(C8:C14)</f>
        <v>1722982.1</v>
      </c>
      <c r="D6" s="2">
        <f>D8+D9+D10+D11+D12+D13+D14+D15</f>
        <v>2131683.9</v>
      </c>
      <c r="E6" s="2">
        <f>E8+E9+E10+E11+E12+E13+E14+E15</f>
        <v>2164261.4</v>
      </c>
      <c r="F6" s="3">
        <f>E6-D6</f>
        <v>32577.5</v>
      </c>
      <c r="G6" s="1"/>
      <c r="H6" s="2">
        <f>SUM(H8:H14)</f>
        <v>1911522.4</v>
      </c>
      <c r="I6" s="2">
        <f>SUM(I8:I15)</f>
        <v>2021972.4</v>
      </c>
      <c r="J6" s="2">
        <f>SUM(J8:J15)</f>
        <v>2021972.4</v>
      </c>
      <c r="K6" s="3">
        <f>J6-I6</f>
        <v>0</v>
      </c>
      <c r="L6" s="2">
        <f>SUM(L8:L14)</f>
        <v>2096137.6</v>
      </c>
      <c r="M6" s="2">
        <f>SUM(M8:M15)</f>
        <v>2208307.6</v>
      </c>
      <c r="N6" s="2">
        <f>SUM(N8:N15)</f>
        <v>2208307.6</v>
      </c>
      <c r="O6" s="3">
        <f>N6-M6</f>
        <v>0</v>
      </c>
    </row>
    <row r="7" spans="1:17" ht="67.5" customHeight="1" x14ac:dyDescent="0.25">
      <c r="A7" s="13"/>
      <c r="B7" s="14" t="s">
        <v>17</v>
      </c>
      <c r="C7" s="15" t="e">
        <f>(C8+C9+C10+C11+#REF!)*15.77621604/30.77621604+C12+((C13+#REF!)*15.77621604/30.71874477)</f>
        <v>#REF!</v>
      </c>
      <c r="D7" s="15">
        <f>(D8+D9+D10+D11+D14)/30.77621604*15.77621604+D12+((D13+D15)/26.7253079548*13.725307955)</f>
        <v>1096957.4072474833</v>
      </c>
      <c r="E7" s="15">
        <f>(E8+E9+E10+E11+E14)/30.77621604*15.77621604+E12+((E13+E15)/26.7253079548*13.725307955)</f>
        <v>1113666.5709850821</v>
      </c>
      <c r="F7" s="3">
        <f t="shared" ref="F7:F70" si="0">E7-D7</f>
        <v>16709.163737598807</v>
      </c>
      <c r="G7" s="1"/>
      <c r="H7" s="15" t="e">
        <f>(H8+H9+H10+H11+#REF!)*15.65877086/30.65877086+H12+((H13+#REF!)*15.65877086/30.60129959)</f>
        <v>#REF!</v>
      </c>
      <c r="I7" s="15">
        <f>(I8+I9+I10+I11+I14)*15.65877086/30.65877086+I12+((I13+I15)*15.65877086/30.60129959)</f>
        <v>1036438.6713765257</v>
      </c>
      <c r="J7" s="15">
        <f>(J8+J9+J10+J11+J14)*15.65877086/30.65877086+J12+((J13+J15)*15.65877086/30.60129959)</f>
        <v>1036438.6713765257</v>
      </c>
      <c r="K7" s="3">
        <f t="shared" ref="K7:K77" si="1">J7-I7</f>
        <v>0</v>
      </c>
      <c r="L7" s="15" t="e">
        <f>(L8+L9+L10+L11+#REF!)*15.32977809/30.32977809+L12+((L13+#REF!)*15.32977809/30.27230683)</f>
        <v>#REF!</v>
      </c>
      <c r="M7" s="15">
        <f>(M8+M9+M10+M11+M14)*15.32977809/30.32977809+M12+((M13+M15)*15.32977809/30.27230683)</f>
        <v>1120128.7446972097</v>
      </c>
      <c r="N7" s="15">
        <f>(N8+N9+N10+N11+N14)*15.32977809/30.32977809+N12+((N13+N15)*15.32977809/30.27230683)</f>
        <v>1120128.7446972097</v>
      </c>
      <c r="O7" s="3">
        <f t="shared" ref="O7:O77" si="2">N7-M7</f>
        <v>0</v>
      </c>
      <c r="P7" s="16"/>
      <c r="Q7" s="16"/>
    </row>
    <row r="8" spans="1:17" ht="78.75" x14ac:dyDescent="0.25">
      <c r="A8" s="60" t="s">
        <v>18</v>
      </c>
      <c r="B8" s="17" t="s">
        <v>19</v>
      </c>
      <c r="C8" s="3">
        <v>1519727.6</v>
      </c>
      <c r="D8" s="3">
        <v>1768629.4</v>
      </c>
      <c r="E8" s="3">
        <v>1788206.9</v>
      </c>
      <c r="F8" s="3">
        <f t="shared" si="0"/>
        <v>19577.5</v>
      </c>
      <c r="G8" s="1" t="s">
        <v>20</v>
      </c>
      <c r="H8" s="3">
        <v>1703629</v>
      </c>
      <c r="I8" s="3">
        <v>1703629</v>
      </c>
      <c r="J8" s="3">
        <v>1703629</v>
      </c>
      <c r="K8" s="3">
        <f t="shared" si="1"/>
        <v>0</v>
      </c>
      <c r="L8" s="3">
        <v>1882189.6</v>
      </c>
      <c r="M8" s="3">
        <v>1882189.6</v>
      </c>
      <c r="N8" s="3">
        <v>1882189.6</v>
      </c>
      <c r="O8" s="3">
        <f t="shared" si="2"/>
        <v>0</v>
      </c>
    </row>
    <row r="9" spans="1:17" ht="47.25" x14ac:dyDescent="0.25">
      <c r="A9" s="61"/>
      <c r="B9" s="17" t="s">
        <v>21</v>
      </c>
      <c r="C9" s="3">
        <v>74889.5</v>
      </c>
      <c r="D9" s="3">
        <v>74889.5</v>
      </c>
      <c r="E9" s="3">
        <v>74889.5</v>
      </c>
      <c r="F9" s="3">
        <f t="shared" si="0"/>
        <v>0</v>
      </c>
      <c r="G9" s="1"/>
      <c r="H9" s="3">
        <v>76543.399999999994</v>
      </c>
      <c r="I9" s="3">
        <v>76543.399999999994</v>
      </c>
      <c r="J9" s="3">
        <v>76543.399999999994</v>
      </c>
      <c r="K9" s="3">
        <f t="shared" si="1"/>
        <v>0</v>
      </c>
      <c r="L9" s="3">
        <v>77918</v>
      </c>
      <c r="M9" s="3">
        <v>77918</v>
      </c>
      <c r="N9" s="3">
        <v>77918</v>
      </c>
      <c r="O9" s="3">
        <f t="shared" si="2"/>
        <v>0</v>
      </c>
    </row>
    <row r="10" spans="1:17" ht="110.25" customHeight="1" x14ac:dyDescent="0.25">
      <c r="A10" s="18" t="s">
        <v>22</v>
      </c>
      <c r="B10" s="19" t="s">
        <v>23</v>
      </c>
      <c r="C10" s="3">
        <v>12500</v>
      </c>
      <c r="D10" s="3">
        <v>12500</v>
      </c>
      <c r="E10" s="3">
        <v>12500</v>
      </c>
      <c r="F10" s="3">
        <f t="shared" si="0"/>
        <v>0</v>
      </c>
      <c r="G10" s="1"/>
      <c r="H10" s="3">
        <v>13150</v>
      </c>
      <c r="I10" s="3">
        <v>13150</v>
      </c>
      <c r="J10" s="3">
        <v>13150</v>
      </c>
      <c r="K10" s="3">
        <f t="shared" si="1"/>
        <v>0</v>
      </c>
      <c r="L10" s="3">
        <v>14300</v>
      </c>
      <c r="M10" s="3">
        <v>14300</v>
      </c>
      <c r="N10" s="3">
        <v>14300</v>
      </c>
      <c r="O10" s="3">
        <f t="shared" si="2"/>
        <v>0</v>
      </c>
    </row>
    <row r="11" spans="1:17" ht="47.25" x14ac:dyDescent="0.25">
      <c r="A11" s="18" t="s">
        <v>24</v>
      </c>
      <c r="B11" s="17" t="s">
        <v>25</v>
      </c>
      <c r="C11" s="3">
        <v>20315</v>
      </c>
      <c r="D11" s="3">
        <v>30315</v>
      </c>
      <c r="E11" s="3">
        <v>30315</v>
      </c>
      <c r="F11" s="3">
        <f t="shared" si="0"/>
        <v>0</v>
      </c>
      <c r="G11" s="1"/>
      <c r="H11" s="3">
        <v>20750</v>
      </c>
      <c r="I11" s="3">
        <v>20750</v>
      </c>
      <c r="J11" s="3">
        <v>20750</v>
      </c>
      <c r="K11" s="3">
        <f t="shared" si="1"/>
        <v>0</v>
      </c>
      <c r="L11" s="3">
        <v>21100</v>
      </c>
      <c r="M11" s="3">
        <v>21100</v>
      </c>
      <c r="N11" s="3">
        <v>21100</v>
      </c>
      <c r="O11" s="3">
        <f t="shared" si="2"/>
        <v>0</v>
      </c>
    </row>
    <row r="12" spans="1:17" ht="78.75" customHeight="1" x14ac:dyDescent="0.25">
      <c r="A12" s="18" t="s">
        <v>26</v>
      </c>
      <c r="B12" s="19" t="s">
        <v>27</v>
      </c>
      <c r="C12" s="3">
        <v>6800</v>
      </c>
      <c r="D12" s="3">
        <v>8300</v>
      </c>
      <c r="E12" s="3">
        <v>8300</v>
      </c>
      <c r="F12" s="3">
        <f t="shared" si="0"/>
        <v>0</v>
      </c>
      <c r="G12" s="1"/>
      <c r="H12" s="3">
        <v>7300</v>
      </c>
      <c r="I12" s="3">
        <v>7300</v>
      </c>
      <c r="J12" s="3">
        <v>7300</v>
      </c>
      <c r="K12" s="3">
        <f t="shared" si="1"/>
        <v>0</v>
      </c>
      <c r="L12" s="3">
        <v>7700</v>
      </c>
      <c r="M12" s="3">
        <v>7700</v>
      </c>
      <c r="N12" s="3">
        <v>7700</v>
      </c>
      <c r="O12" s="3">
        <f t="shared" si="2"/>
        <v>0</v>
      </c>
    </row>
    <row r="13" spans="1:17" ht="94.5" x14ac:dyDescent="0.25">
      <c r="A13" s="18" t="s">
        <v>28</v>
      </c>
      <c r="B13" s="19" t="s">
        <v>29</v>
      </c>
      <c r="C13" s="3">
        <v>88750</v>
      </c>
      <c r="D13" s="3">
        <v>80750</v>
      </c>
      <c r="E13" s="3">
        <v>80750</v>
      </c>
      <c r="F13" s="3">
        <f t="shared" si="0"/>
        <v>0</v>
      </c>
      <c r="G13" s="1"/>
      <c r="H13" s="3">
        <v>90150</v>
      </c>
      <c r="I13" s="3">
        <v>90150</v>
      </c>
      <c r="J13" s="3">
        <v>90150</v>
      </c>
      <c r="K13" s="3">
        <f t="shared" si="1"/>
        <v>0</v>
      </c>
      <c r="L13" s="3">
        <v>92930</v>
      </c>
      <c r="M13" s="3">
        <v>92930</v>
      </c>
      <c r="N13" s="3">
        <v>92930</v>
      </c>
      <c r="O13" s="3">
        <f t="shared" si="2"/>
        <v>0</v>
      </c>
    </row>
    <row r="14" spans="1:17" ht="78.75" x14ac:dyDescent="0.25">
      <c r="A14" s="18" t="s">
        <v>30</v>
      </c>
      <c r="B14" s="19" t="s">
        <v>31</v>
      </c>
      <c r="C14" s="3">
        <v>0</v>
      </c>
      <c r="D14" s="3">
        <v>40800</v>
      </c>
      <c r="E14" s="3">
        <v>43800</v>
      </c>
      <c r="F14" s="3">
        <f t="shared" si="0"/>
        <v>3000</v>
      </c>
      <c r="G14" s="1" t="s">
        <v>20</v>
      </c>
      <c r="H14" s="3"/>
      <c r="I14" s="3">
        <v>36250</v>
      </c>
      <c r="J14" s="3">
        <v>36250</v>
      </c>
      <c r="K14" s="3">
        <f t="shared" si="1"/>
        <v>0</v>
      </c>
      <c r="L14" s="3"/>
      <c r="M14" s="3">
        <v>37050</v>
      </c>
      <c r="N14" s="3">
        <v>37050</v>
      </c>
      <c r="O14" s="3">
        <f t="shared" si="2"/>
        <v>0</v>
      </c>
    </row>
    <row r="15" spans="1:17" ht="78.75" x14ac:dyDescent="0.25">
      <c r="A15" s="18" t="s">
        <v>32</v>
      </c>
      <c r="B15" s="19" t="s">
        <v>33</v>
      </c>
      <c r="C15" s="3">
        <v>0</v>
      </c>
      <c r="D15" s="3">
        <v>115500</v>
      </c>
      <c r="E15" s="3">
        <v>125500</v>
      </c>
      <c r="F15" s="3">
        <f t="shared" si="0"/>
        <v>10000</v>
      </c>
      <c r="G15" s="1" t="s">
        <v>20</v>
      </c>
      <c r="H15" s="3"/>
      <c r="I15" s="3">
        <v>74200</v>
      </c>
      <c r="J15" s="3">
        <v>74200</v>
      </c>
      <c r="K15" s="3">
        <f t="shared" si="1"/>
        <v>0</v>
      </c>
      <c r="L15" s="3"/>
      <c r="M15" s="3">
        <v>75120</v>
      </c>
      <c r="N15" s="3">
        <v>75120</v>
      </c>
      <c r="O15" s="3">
        <f t="shared" si="2"/>
        <v>0</v>
      </c>
    </row>
    <row r="16" spans="1:17" ht="31.5" x14ac:dyDescent="0.25">
      <c r="A16" s="20" t="s">
        <v>34</v>
      </c>
      <c r="B16" s="21" t="s">
        <v>35</v>
      </c>
      <c r="C16" s="2">
        <f>C17+C18+C19+C20</f>
        <v>35640.799999999996</v>
      </c>
      <c r="D16" s="2">
        <f>D17+D18+D19+D20</f>
        <v>35640.799999999996</v>
      </c>
      <c r="E16" s="2">
        <f>E17+E18+E19+E20</f>
        <v>35640.799999999996</v>
      </c>
      <c r="F16" s="3">
        <f t="shared" si="0"/>
        <v>0</v>
      </c>
      <c r="G16" s="1"/>
      <c r="H16" s="2">
        <f>H17+H18+H19+H20</f>
        <v>36672.300000000003</v>
      </c>
      <c r="I16" s="2">
        <f>I17+I18+I19+I20</f>
        <v>36672.300000000003</v>
      </c>
      <c r="J16" s="2">
        <f>J17+J18+J19+J20</f>
        <v>36672.300000000003</v>
      </c>
      <c r="K16" s="3">
        <f t="shared" si="1"/>
        <v>0</v>
      </c>
      <c r="L16" s="2">
        <f>L17+L18+L19+L20</f>
        <v>37343.9</v>
      </c>
      <c r="M16" s="2">
        <f>M17+M18+M19+M20</f>
        <v>37343.9</v>
      </c>
      <c r="N16" s="2">
        <f>N17+N18+N19+N20</f>
        <v>37343.9</v>
      </c>
      <c r="O16" s="3">
        <f t="shared" si="2"/>
        <v>0</v>
      </c>
    </row>
    <row r="17" spans="1:15" ht="98.25" customHeight="1" x14ac:dyDescent="0.25">
      <c r="A17" s="18" t="s">
        <v>36</v>
      </c>
      <c r="B17" s="22" t="s">
        <v>37</v>
      </c>
      <c r="C17" s="3">
        <v>18588.2</v>
      </c>
      <c r="D17" s="3">
        <v>18588.2</v>
      </c>
      <c r="E17" s="3">
        <v>18588.2</v>
      </c>
      <c r="F17" s="3">
        <f t="shared" si="0"/>
        <v>0</v>
      </c>
      <c r="G17" s="1"/>
      <c r="H17" s="3">
        <v>19079.099999999999</v>
      </c>
      <c r="I17" s="3">
        <v>19079.099999999999</v>
      </c>
      <c r="J17" s="3">
        <v>19079.099999999999</v>
      </c>
      <c r="K17" s="3">
        <f t="shared" si="1"/>
        <v>0</v>
      </c>
      <c r="L17" s="3">
        <v>19452.400000000001</v>
      </c>
      <c r="M17" s="3">
        <v>19452.400000000001</v>
      </c>
      <c r="N17" s="3">
        <v>19452.400000000001</v>
      </c>
      <c r="O17" s="3">
        <f t="shared" si="2"/>
        <v>0</v>
      </c>
    </row>
    <row r="18" spans="1:15" ht="113.25" customHeight="1" x14ac:dyDescent="0.25">
      <c r="A18" s="18" t="s">
        <v>38</v>
      </c>
      <c r="B18" s="22" t="s">
        <v>39</v>
      </c>
      <c r="C18" s="3">
        <v>88.6</v>
      </c>
      <c r="D18" s="3">
        <v>88.6</v>
      </c>
      <c r="E18" s="3">
        <v>88.6</v>
      </c>
      <c r="F18" s="3">
        <f t="shared" si="0"/>
        <v>0</v>
      </c>
      <c r="G18" s="1"/>
      <c r="H18" s="3">
        <v>100.2</v>
      </c>
      <c r="I18" s="3">
        <v>100.2</v>
      </c>
      <c r="J18" s="3">
        <v>100.2</v>
      </c>
      <c r="K18" s="3">
        <f t="shared" si="1"/>
        <v>0</v>
      </c>
      <c r="L18" s="3">
        <v>103.3</v>
      </c>
      <c r="M18" s="3">
        <v>103.3</v>
      </c>
      <c r="N18" s="3">
        <v>103.3</v>
      </c>
      <c r="O18" s="3">
        <f t="shared" si="2"/>
        <v>0</v>
      </c>
    </row>
    <row r="19" spans="1:15" ht="98.25" customHeight="1" x14ac:dyDescent="0.25">
      <c r="A19" s="18" t="s">
        <v>40</v>
      </c>
      <c r="B19" s="22" t="s">
        <v>41</v>
      </c>
      <c r="C19" s="3">
        <v>19273.8</v>
      </c>
      <c r="D19" s="3">
        <v>19273.8</v>
      </c>
      <c r="E19" s="3">
        <v>19273.8</v>
      </c>
      <c r="F19" s="3">
        <f t="shared" si="0"/>
        <v>0</v>
      </c>
      <c r="G19" s="1"/>
      <c r="H19" s="3">
        <v>19864.7</v>
      </c>
      <c r="I19" s="3">
        <v>19864.7</v>
      </c>
      <c r="J19" s="3">
        <v>19864.7</v>
      </c>
      <c r="K19" s="3">
        <f t="shared" si="1"/>
        <v>0</v>
      </c>
      <c r="L19" s="3">
        <v>20259.7</v>
      </c>
      <c r="M19" s="3">
        <v>20259.7</v>
      </c>
      <c r="N19" s="3">
        <v>20259.7</v>
      </c>
      <c r="O19" s="3">
        <f t="shared" si="2"/>
        <v>0</v>
      </c>
    </row>
    <row r="20" spans="1:15" ht="98.25" customHeight="1" x14ac:dyDescent="0.25">
      <c r="A20" s="18" t="s">
        <v>42</v>
      </c>
      <c r="B20" s="22" t="s">
        <v>43</v>
      </c>
      <c r="C20" s="3">
        <v>-2309.8000000000002</v>
      </c>
      <c r="D20" s="3">
        <v>-2309.8000000000002</v>
      </c>
      <c r="E20" s="3">
        <v>-2309.8000000000002</v>
      </c>
      <c r="F20" s="3">
        <f t="shared" si="0"/>
        <v>0</v>
      </c>
      <c r="G20" s="1"/>
      <c r="H20" s="3">
        <v>-2371.6999999999998</v>
      </c>
      <c r="I20" s="3">
        <v>-2371.6999999999998</v>
      </c>
      <c r="J20" s="3">
        <v>-2371.6999999999998</v>
      </c>
      <c r="K20" s="3">
        <f t="shared" si="1"/>
        <v>0</v>
      </c>
      <c r="L20" s="3">
        <v>-2471.5</v>
      </c>
      <c r="M20" s="3">
        <v>-2471.5</v>
      </c>
      <c r="N20" s="3">
        <v>-2471.5</v>
      </c>
      <c r="O20" s="3">
        <f t="shared" si="2"/>
        <v>0</v>
      </c>
    </row>
    <row r="21" spans="1:15" ht="15.75" x14ac:dyDescent="0.25">
      <c r="A21" s="11" t="s">
        <v>44</v>
      </c>
      <c r="B21" s="23" t="s">
        <v>45</v>
      </c>
      <c r="C21" s="2" t="e">
        <f>C22+C25+#REF!+#REF!</f>
        <v>#REF!</v>
      </c>
      <c r="D21" s="2">
        <f>D22+D25+D26+D27+D28</f>
        <v>565268</v>
      </c>
      <c r="E21" s="2">
        <f>E22+E25+E26+E27+E28</f>
        <v>581994.9</v>
      </c>
      <c r="F21" s="3">
        <f t="shared" si="0"/>
        <v>16726.900000000023</v>
      </c>
      <c r="G21" s="1"/>
      <c r="H21" s="2" t="e">
        <f>H22+H25+#REF!+#REF!</f>
        <v>#REF!</v>
      </c>
      <c r="I21" s="2">
        <f>I22+I25+I26+I27+I28</f>
        <v>524968</v>
      </c>
      <c r="J21" s="2">
        <f>J22+J25+J26+J27+J28</f>
        <v>524968</v>
      </c>
      <c r="K21" s="3">
        <f t="shared" si="1"/>
        <v>0</v>
      </c>
      <c r="L21" s="2" t="e">
        <f>L22+L25+#REF!+#REF!</f>
        <v>#REF!</v>
      </c>
      <c r="M21" s="2">
        <f>M22+M25+M26+M27+M28</f>
        <v>550387</v>
      </c>
      <c r="N21" s="2">
        <f>N22+N25+N26+N27+N28</f>
        <v>550387</v>
      </c>
      <c r="O21" s="3">
        <f t="shared" si="2"/>
        <v>0</v>
      </c>
    </row>
    <row r="22" spans="1:15" ht="31.5" x14ac:dyDescent="0.25">
      <c r="A22" s="11" t="s">
        <v>46</v>
      </c>
      <c r="B22" s="12" t="s">
        <v>47</v>
      </c>
      <c r="C22" s="2">
        <f>SUM(C23:C24)</f>
        <v>480369</v>
      </c>
      <c r="D22" s="2">
        <f>SUM(D23:D24)</f>
        <v>535719</v>
      </c>
      <c r="E22" s="2">
        <f>SUM(E23:E24)</f>
        <v>560249</v>
      </c>
      <c r="F22" s="3">
        <f t="shared" si="0"/>
        <v>24530</v>
      </c>
      <c r="G22" s="1"/>
      <c r="H22" s="2">
        <f>SUM(H23:H24)</f>
        <v>504387</v>
      </c>
      <c r="I22" s="2">
        <f>SUM(I23:I24)</f>
        <v>504387</v>
      </c>
      <c r="J22" s="2">
        <f>SUM(J23:J24)</f>
        <v>504387</v>
      </c>
      <c r="K22" s="3">
        <f t="shared" si="1"/>
        <v>0</v>
      </c>
      <c r="L22" s="2">
        <f>SUM(L23:L24)</f>
        <v>529606</v>
      </c>
      <c r="M22" s="2">
        <f>SUM(M23:M24)</f>
        <v>529606</v>
      </c>
      <c r="N22" s="2">
        <f>SUM(N23:N24)</f>
        <v>529606</v>
      </c>
      <c r="O22" s="3">
        <f t="shared" si="2"/>
        <v>0</v>
      </c>
    </row>
    <row r="23" spans="1:15" ht="31.5" x14ac:dyDescent="0.25">
      <c r="A23" s="9" t="s">
        <v>48</v>
      </c>
      <c r="B23" s="17" t="s">
        <v>49</v>
      </c>
      <c r="C23" s="3">
        <v>350585</v>
      </c>
      <c r="D23" s="3">
        <v>379420</v>
      </c>
      <c r="E23" s="3">
        <v>403950</v>
      </c>
      <c r="F23" s="3">
        <f t="shared" si="0"/>
        <v>24530</v>
      </c>
      <c r="G23" s="1" t="s">
        <v>20</v>
      </c>
      <c r="H23" s="3">
        <v>370585</v>
      </c>
      <c r="I23" s="3">
        <v>370585</v>
      </c>
      <c r="J23" s="3">
        <v>370585</v>
      </c>
      <c r="K23" s="3">
        <f t="shared" si="1"/>
        <v>0</v>
      </c>
      <c r="L23" s="3">
        <v>390585</v>
      </c>
      <c r="M23" s="3">
        <v>390585</v>
      </c>
      <c r="N23" s="3">
        <v>390585</v>
      </c>
      <c r="O23" s="3">
        <f t="shared" si="2"/>
        <v>0</v>
      </c>
    </row>
    <row r="24" spans="1:15" ht="63" x14ac:dyDescent="0.25">
      <c r="A24" s="9" t="s">
        <v>50</v>
      </c>
      <c r="B24" s="17" t="s">
        <v>51</v>
      </c>
      <c r="C24" s="3">
        <v>129784</v>
      </c>
      <c r="D24" s="3">
        <v>156299</v>
      </c>
      <c r="E24" s="3">
        <v>156299</v>
      </c>
      <c r="F24" s="3">
        <f t="shared" si="0"/>
        <v>0</v>
      </c>
      <c r="G24" s="1"/>
      <c r="H24" s="3">
        <v>133802</v>
      </c>
      <c r="I24" s="3">
        <v>133802</v>
      </c>
      <c r="J24" s="3">
        <v>133802</v>
      </c>
      <c r="K24" s="3">
        <f t="shared" si="1"/>
        <v>0</v>
      </c>
      <c r="L24" s="3">
        <v>139021</v>
      </c>
      <c r="M24" s="3">
        <v>139021</v>
      </c>
      <c r="N24" s="3">
        <v>139021</v>
      </c>
      <c r="O24" s="3">
        <f t="shared" si="2"/>
        <v>0</v>
      </c>
    </row>
    <row r="25" spans="1:15" ht="47.25" customHeight="1" x14ac:dyDescent="0.25">
      <c r="A25" s="9" t="s">
        <v>52</v>
      </c>
      <c r="B25" s="17" t="s">
        <v>53</v>
      </c>
      <c r="C25" s="3">
        <v>0</v>
      </c>
      <c r="D25" s="3">
        <v>202.6</v>
      </c>
      <c r="E25" s="3">
        <v>199.6</v>
      </c>
      <c r="F25" s="3">
        <f t="shared" si="0"/>
        <v>-3</v>
      </c>
      <c r="G25" s="1"/>
      <c r="H25" s="3">
        <v>0</v>
      </c>
      <c r="I25" s="3">
        <v>0</v>
      </c>
      <c r="J25" s="3">
        <v>0</v>
      </c>
      <c r="K25" s="3">
        <f t="shared" si="1"/>
        <v>0</v>
      </c>
      <c r="L25" s="3">
        <v>0</v>
      </c>
      <c r="M25" s="3">
        <v>0</v>
      </c>
      <c r="N25" s="3">
        <v>0</v>
      </c>
      <c r="O25" s="3">
        <f t="shared" si="2"/>
        <v>0</v>
      </c>
    </row>
    <row r="26" spans="1:15" ht="51.75" customHeight="1" x14ac:dyDescent="0.25">
      <c r="A26" s="9" t="s">
        <v>54</v>
      </c>
      <c r="B26" s="17" t="s">
        <v>55</v>
      </c>
      <c r="C26" s="3"/>
      <c r="D26" s="3">
        <v>25.4</v>
      </c>
      <c r="E26" s="3">
        <v>28.4</v>
      </c>
      <c r="F26" s="3">
        <f t="shared" si="0"/>
        <v>3</v>
      </c>
      <c r="G26" s="1"/>
      <c r="H26" s="3"/>
      <c r="I26" s="3">
        <v>0</v>
      </c>
      <c r="J26" s="3">
        <v>0</v>
      </c>
      <c r="K26" s="3">
        <f t="shared" si="1"/>
        <v>0</v>
      </c>
      <c r="L26" s="3"/>
      <c r="M26" s="3">
        <v>0</v>
      </c>
      <c r="N26" s="3">
        <v>0</v>
      </c>
      <c r="O26" s="3">
        <f t="shared" si="2"/>
        <v>0</v>
      </c>
    </row>
    <row r="27" spans="1:15" ht="47.25" x14ac:dyDescent="0.25">
      <c r="A27" s="9" t="s">
        <v>56</v>
      </c>
      <c r="B27" s="17" t="s">
        <v>57</v>
      </c>
      <c r="C27" s="3"/>
      <c r="D27" s="3">
        <v>361</v>
      </c>
      <c r="E27" s="3">
        <v>365.9</v>
      </c>
      <c r="F27" s="3">
        <f t="shared" si="0"/>
        <v>4.8999999999999773</v>
      </c>
      <c r="G27" s="1" t="s">
        <v>58</v>
      </c>
      <c r="H27" s="3"/>
      <c r="I27" s="3">
        <v>181</v>
      </c>
      <c r="J27" s="3">
        <v>181</v>
      </c>
      <c r="K27" s="3">
        <f t="shared" si="1"/>
        <v>0</v>
      </c>
      <c r="L27" s="3"/>
      <c r="M27" s="3">
        <v>181</v>
      </c>
      <c r="N27" s="3">
        <v>181</v>
      </c>
      <c r="O27" s="3">
        <f t="shared" si="2"/>
        <v>0</v>
      </c>
    </row>
    <row r="28" spans="1:15" ht="63" x14ac:dyDescent="0.25">
      <c r="A28" s="9" t="s">
        <v>59</v>
      </c>
      <c r="B28" s="17" t="s">
        <v>60</v>
      </c>
      <c r="C28" s="3"/>
      <c r="D28" s="3">
        <v>28960</v>
      </c>
      <c r="E28" s="3">
        <v>21152</v>
      </c>
      <c r="F28" s="3">
        <f t="shared" si="0"/>
        <v>-7808</v>
      </c>
      <c r="G28" s="1" t="s">
        <v>20</v>
      </c>
      <c r="H28" s="3"/>
      <c r="I28" s="3">
        <v>20400</v>
      </c>
      <c r="J28" s="3">
        <v>20400</v>
      </c>
      <c r="K28" s="3">
        <f t="shared" si="1"/>
        <v>0</v>
      </c>
      <c r="L28" s="3"/>
      <c r="M28" s="3">
        <v>20600</v>
      </c>
      <c r="N28" s="3">
        <v>20600</v>
      </c>
      <c r="O28" s="3">
        <f t="shared" si="2"/>
        <v>0</v>
      </c>
    </row>
    <row r="29" spans="1:15" ht="15.75" x14ac:dyDescent="0.25">
      <c r="A29" s="11" t="s">
        <v>61</v>
      </c>
      <c r="B29" s="23" t="s">
        <v>62</v>
      </c>
      <c r="C29" s="2" t="e">
        <f>#REF!+C31</f>
        <v>#REF!</v>
      </c>
      <c r="D29" s="2">
        <f>D30+D31</f>
        <v>201286</v>
      </c>
      <c r="E29" s="2">
        <f>E30+E31</f>
        <v>209286</v>
      </c>
      <c r="F29" s="3">
        <f t="shared" si="0"/>
        <v>8000</v>
      </c>
      <c r="G29" s="1"/>
      <c r="H29" s="2" t="e">
        <f>#REF!+H31</f>
        <v>#REF!</v>
      </c>
      <c r="I29" s="2">
        <f>I30+I31</f>
        <v>177595</v>
      </c>
      <c r="J29" s="2">
        <f>J30+J31</f>
        <v>177595</v>
      </c>
      <c r="K29" s="3">
        <f t="shared" si="1"/>
        <v>0</v>
      </c>
      <c r="L29" s="2" t="e">
        <f>#REF!+L31</f>
        <v>#REF!</v>
      </c>
      <c r="M29" s="2">
        <f>M30+M31</f>
        <v>177750</v>
      </c>
      <c r="N29" s="2">
        <f>N30+N31</f>
        <v>177750</v>
      </c>
      <c r="O29" s="3">
        <f t="shared" si="2"/>
        <v>0</v>
      </c>
    </row>
    <row r="30" spans="1:15" ht="78.75" x14ac:dyDescent="0.25">
      <c r="A30" s="9" t="s">
        <v>63</v>
      </c>
      <c r="B30" s="17" t="s">
        <v>64</v>
      </c>
      <c r="C30" s="3"/>
      <c r="D30" s="3">
        <v>97500</v>
      </c>
      <c r="E30" s="3">
        <v>97500</v>
      </c>
      <c r="F30" s="3">
        <f t="shared" si="0"/>
        <v>0</v>
      </c>
      <c r="G30" s="1"/>
      <c r="H30" s="3"/>
      <c r="I30" s="3">
        <v>83895</v>
      </c>
      <c r="J30" s="3">
        <v>83895</v>
      </c>
      <c r="K30" s="3">
        <f t="shared" si="1"/>
        <v>0</v>
      </c>
      <c r="L30" s="3"/>
      <c r="M30" s="3">
        <v>84000</v>
      </c>
      <c r="N30" s="3">
        <v>84000</v>
      </c>
      <c r="O30" s="3">
        <f t="shared" si="2"/>
        <v>0</v>
      </c>
    </row>
    <row r="31" spans="1:15" ht="15.75" x14ac:dyDescent="0.25">
      <c r="A31" s="9" t="s">
        <v>65</v>
      </c>
      <c r="B31" s="12" t="s">
        <v>66</v>
      </c>
      <c r="C31" s="2" t="e">
        <f>#REF!+#REF!</f>
        <v>#REF!</v>
      </c>
      <c r="D31" s="2">
        <f>SUM(D32:D33)</f>
        <v>103786</v>
      </c>
      <c r="E31" s="2">
        <f>SUM(E32:E33)</f>
        <v>111786</v>
      </c>
      <c r="F31" s="3">
        <f t="shared" si="0"/>
        <v>8000</v>
      </c>
      <c r="G31" s="1"/>
      <c r="H31" s="2" t="e">
        <f>#REF!+#REF!</f>
        <v>#REF!</v>
      </c>
      <c r="I31" s="2">
        <f>SUM(I32:I33)</f>
        <v>93700</v>
      </c>
      <c r="J31" s="2">
        <f>SUM(J32:J33)</f>
        <v>93700</v>
      </c>
      <c r="K31" s="3">
        <f t="shared" si="1"/>
        <v>0</v>
      </c>
      <c r="L31" s="2" t="e">
        <f>#REF!+#REF!</f>
        <v>#REF!</v>
      </c>
      <c r="M31" s="2">
        <f>SUM(M32:M33)</f>
        <v>93750</v>
      </c>
      <c r="N31" s="2">
        <f>SUM(N32:N33)</f>
        <v>93750</v>
      </c>
      <c r="O31" s="3">
        <f t="shared" si="2"/>
        <v>0</v>
      </c>
    </row>
    <row r="32" spans="1:15" ht="63" x14ac:dyDescent="0.25">
      <c r="A32" s="9" t="s">
        <v>67</v>
      </c>
      <c r="B32" s="17" t="s">
        <v>68</v>
      </c>
      <c r="C32" s="3"/>
      <c r="D32" s="3">
        <v>72847</v>
      </c>
      <c r="E32" s="3">
        <v>83847</v>
      </c>
      <c r="F32" s="3">
        <f t="shared" si="0"/>
        <v>11000</v>
      </c>
      <c r="G32" s="1" t="s">
        <v>20</v>
      </c>
      <c r="H32" s="3"/>
      <c r="I32" s="3">
        <v>72200</v>
      </c>
      <c r="J32" s="3">
        <v>72200</v>
      </c>
      <c r="K32" s="3">
        <f t="shared" si="1"/>
        <v>0</v>
      </c>
      <c r="L32" s="3"/>
      <c r="M32" s="3">
        <v>72250</v>
      </c>
      <c r="N32" s="3">
        <v>72250</v>
      </c>
      <c r="O32" s="3">
        <f t="shared" si="2"/>
        <v>0</v>
      </c>
    </row>
    <row r="33" spans="1:15" ht="63" x14ac:dyDescent="0.25">
      <c r="A33" s="9" t="s">
        <v>69</v>
      </c>
      <c r="B33" s="17" t="s">
        <v>70</v>
      </c>
      <c r="C33" s="3"/>
      <c r="D33" s="3">
        <v>30939</v>
      </c>
      <c r="E33" s="3">
        <v>27939</v>
      </c>
      <c r="F33" s="3">
        <f t="shared" si="0"/>
        <v>-3000</v>
      </c>
      <c r="G33" s="1" t="s">
        <v>20</v>
      </c>
      <c r="H33" s="3"/>
      <c r="I33" s="3">
        <v>21500</v>
      </c>
      <c r="J33" s="3">
        <v>21500</v>
      </c>
      <c r="K33" s="3">
        <f t="shared" si="1"/>
        <v>0</v>
      </c>
      <c r="L33" s="3"/>
      <c r="M33" s="3">
        <v>21500</v>
      </c>
      <c r="N33" s="3">
        <v>21500</v>
      </c>
      <c r="O33" s="3">
        <f t="shared" si="2"/>
        <v>0</v>
      </c>
    </row>
    <row r="34" spans="1:15" ht="15.75" x14ac:dyDescent="0.25">
      <c r="A34" s="11" t="s">
        <v>71</v>
      </c>
      <c r="B34" s="12" t="s">
        <v>72</v>
      </c>
      <c r="C34" s="2">
        <f>SUM(C35:C36)</f>
        <v>24402</v>
      </c>
      <c r="D34" s="2">
        <f>SUM(D35:D36)</f>
        <v>36800</v>
      </c>
      <c r="E34" s="2">
        <f>SUM(E35:E36)</f>
        <v>40800</v>
      </c>
      <c r="F34" s="3">
        <f t="shared" si="0"/>
        <v>4000</v>
      </c>
      <c r="G34" s="1"/>
      <c r="H34" s="2">
        <f>SUM(H35:H36)</f>
        <v>24656</v>
      </c>
      <c r="I34" s="2">
        <f>SUM(I35:I36)</f>
        <v>24931</v>
      </c>
      <c r="J34" s="2">
        <f>SUM(J35:J36)</f>
        <v>24931</v>
      </c>
      <c r="K34" s="3">
        <f t="shared" si="1"/>
        <v>0</v>
      </c>
      <c r="L34" s="2">
        <f>SUM(L35:L36)</f>
        <v>24912</v>
      </c>
      <c r="M34" s="2">
        <f>SUM(M35:M36)</f>
        <v>26017</v>
      </c>
      <c r="N34" s="2">
        <f>SUM(N35:N36)</f>
        <v>26017</v>
      </c>
      <c r="O34" s="3">
        <f t="shared" si="2"/>
        <v>0</v>
      </c>
    </row>
    <row r="35" spans="1:15" ht="47.25" x14ac:dyDescent="0.25">
      <c r="A35" s="9" t="s">
        <v>73</v>
      </c>
      <c r="B35" s="17" t="s">
        <v>74</v>
      </c>
      <c r="C35" s="3">
        <v>24402</v>
      </c>
      <c r="D35" s="3">
        <v>36658</v>
      </c>
      <c r="E35" s="3">
        <v>40658</v>
      </c>
      <c r="F35" s="3">
        <f t="shared" si="0"/>
        <v>4000</v>
      </c>
      <c r="G35" s="1" t="s">
        <v>20</v>
      </c>
      <c r="H35" s="3">
        <v>24656</v>
      </c>
      <c r="I35" s="3">
        <v>24656</v>
      </c>
      <c r="J35" s="3">
        <v>24656</v>
      </c>
      <c r="K35" s="3">
        <f t="shared" si="1"/>
        <v>0</v>
      </c>
      <c r="L35" s="3">
        <v>24912</v>
      </c>
      <c r="M35" s="3">
        <v>24912</v>
      </c>
      <c r="N35" s="3">
        <v>24912</v>
      </c>
      <c r="O35" s="3">
        <f t="shared" si="2"/>
        <v>0</v>
      </c>
    </row>
    <row r="36" spans="1:15" ht="63" x14ac:dyDescent="0.25">
      <c r="A36" s="9" t="s">
        <v>75</v>
      </c>
      <c r="B36" s="17" t="s">
        <v>76</v>
      </c>
      <c r="C36" s="3">
        <v>0</v>
      </c>
      <c r="D36" s="3">
        <v>142</v>
      </c>
      <c r="E36" s="3">
        <v>142</v>
      </c>
      <c r="F36" s="3">
        <f t="shared" si="0"/>
        <v>0</v>
      </c>
      <c r="G36" s="1"/>
      <c r="H36" s="3"/>
      <c r="I36" s="3">
        <v>275</v>
      </c>
      <c r="J36" s="3">
        <v>275</v>
      </c>
      <c r="K36" s="3">
        <f t="shared" si="1"/>
        <v>0</v>
      </c>
      <c r="L36" s="3"/>
      <c r="M36" s="3">
        <v>1105</v>
      </c>
      <c r="N36" s="3">
        <v>1105</v>
      </c>
      <c r="O36" s="3">
        <f t="shared" si="2"/>
        <v>0</v>
      </c>
    </row>
    <row r="37" spans="1:15" ht="18" customHeight="1" x14ac:dyDescent="0.25">
      <c r="A37" s="24" t="s">
        <v>77</v>
      </c>
      <c r="B37" s="25"/>
      <c r="C37" s="2" t="e">
        <f>C6+C16+C21+C29+C34</f>
        <v>#REF!</v>
      </c>
      <c r="D37" s="2">
        <f>D6+D16+D21+D29+D34</f>
        <v>2970678.6999999997</v>
      </c>
      <c r="E37" s="2">
        <f>E6+E16+E21+E29+E34</f>
        <v>3031983.0999999996</v>
      </c>
      <c r="F37" s="3">
        <f t="shared" si="0"/>
        <v>61304.399999999907</v>
      </c>
      <c r="G37" s="1"/>
      <c r="H37" s="2" t="e">
        <f>H6+H16+H21+H29+H34</f>
        <v>#REF!</v>
      </c>
      <c r="I37" s="2">
        <f>I6+I16+I21+I29+I34</f>
        <v>2786138.7</v>
      </c>
      <c r="J37" s="2">
        <f>J6+J16+J21+J29+J34</f>
        <v>2786138.7</v>
      </c>
      <c r="K37" s="3">
        <f t="shared" si="1"/>
        <v>0</v>
      </c>
      <c r="L37" s="2" t="e">
        <f>L6+L16+L21+L29+L34</f>
        <v>#REF!</v>
      </c>
      <c r="M37" s="2">
        <f>M6+M16+M21+M29+M34</f>
        <v>2999805.5</v>
      </c>
      <c r="N37" s="2">
        <f>N6+N16+N21+N29+N34</f>
        <v>2999805.5</v>
      </c>
      <c r="O37" s="3">
        <f t="shared" si="2"/>
        <v>0</v>
      </c>
    </row>
    <row r="38" spans="1:15" ht="31.5" x14ac:dyDescent="0.25">
      <c r="A38" s="11" t="s">
        <v>78</v>
      </c>
      <c r="B38" s="23" t="s">
        <v>79</v>
      </c>
      <c r="C38" s="2">
        <f>SUM(C39:C48)</f>
        <v>75070.5</v>
      </c>
      <c r="D38" s="2">
        <f>SUM(D39:D48)</f>
        <v>112626.3</v>
      </c>
      <c r="E38" s="2">
        <f>SUM(E39:E48)</f>
        <v>114175.4</v>
      </c>
      <c r="F38" s="3">
        <f t="shared" si="0"/>
        <v>1549.0999999999913</v>
      </c>
      <c r="G38" s="1"/>
      <c r="H38" s="2">
        <f>SUM(H39:H48)</f>
        <v>74665.7</v>
      </c>
      <c r="I38" s="2">
        <f>SUM(I39:I48)</f>
        <v>74665.7</v>
      </c>
      <c r="J38" s="2">
        <f>SUM(J39:J48)</f>
        <v>74665.7</v>
      </c>
      <c r="K38" s="3">
        <f t="shared" si="1"/>
        <v>0</v>
      </c>
      <c r="L38" s="2">
        <f>SUM(L39:L48)</f>
        <v>74252.7</v>
      </c>
      <c r="M38" s="2">
        <f>SUM(M39:M48)</f>
        <v>74252.7</v>
      </c>
      <c r="N38" s="2">
        <f>SUM(N39:N48)</f>
        <v>74252.7</v>
      </c>
      <c r="O38" s="3">
        <f t="shared" si="2"/>
        <v>0</v>
      </c>
    </row>
    <row r="39" spans="1:15" ht="78.75" x14ac:dyDescent="0.25">
      <c r="A39" s="26" t="s">
        <v>80</v>
      </c>
      <c r="B39" s="27" t="s">
        <v>81</v>
      </c>
      <c r="C39" s="3">
        <v>50526.5</v>
      </c>
      <c r="D39" s="3">
        <v>87893.3</v>
      </c>
      <c r="E39" s="3">
        <v>88670.399999999994</v>
      </c>
      <c r="F39" s="3">
        <f t="shared" si="0"/>
        <v>777.09999999999127</v>
      </c>
      <c r="G39" s="1" t="s">
        <v>437</v>
      </c>
      <c r="H39" s="3">
        <v>50526.5</v>
      </c>
      <c r="I39" s="3">
        <v>50526.5</v>
      </c>
      <c r="J39" s="3">
        <v>50526.5</v>
      </c>
      <c r="K39" s="3">
        <f t="shared" si="1"/>
        <v>0</v>
      </c>
      <c r="L39" s="3">
        <v>50526.5</v>
      </c>
      <c r="M39" s="3">
        <v>50526.5</v>
      </c>
      <c r="N39" s="3">
        <v>50526.5</v>
      </c>
      <c r="O39" s="3">
        <f t="shared" si="2"/>
        <v>0</v>
      </c>
    </row>
    <row r="40" spans="1:15" ht="68.25" customHeight="1" x14ac:dyDescent="0.25">
      <c r="A40" s="26" t="s">
        <v>82</v>
      </c>
      <c r="B40" s="27" t="s">
        <v>83</v>
      </c>
      <c r="C40" s="3">
        <v>5947.7</v>
      </c>
      <c r="D40" s="3">
        <v>4900.8</v>
      </c>
      <c r="E40" s="3">
        <v>5226.2</v>
      </c>
      <c r="F40" s="3">
        <f t="shared" si="0"/>
        <v>325.39999999999964</v>
      </c>
      <c r="G40" s="1" t="s">
        <v>437</v>
      </c>
      <c r="H40" s="3">
        <v>5947.7</v>
      </c>
      <c r="I40" s="3">
        <v>5947.7</v>
      </c>
      <c r="J40" s="3">
        <v>5947.7</v>
      </c>
      <c r="K40" s="3">
        <f t="shared" si="1"/>
        <v>0</v>
      </c>
      <c r="L40" s="3">
        <v>5947.7</v>
      </c>
      <c r="M40" s="3">
        <v>5947.7</v>
      </c>
      <c r="N40" s="3">
        <v>5947.7</v>
      </c>
      <c r="O40" s="3">
        <f t="shared" si="2"/>
        <v>0</v>
      </c>
    </row>
    <row r="41" spans="1:15" ht="63" x14ac:dyDescent="0.25">
      <c r="A41" s="26" t="s">
        <v>84</v>
      </c>
      <c r="B41" s="27" t="s">
        <v>85</v>
      </c>
      <c r="C41" s="3">
        <v>300.5</v>
      </c>
      <c r="D41" s="3">
        <v>319.10000000000002</v>
      </c>
      <c r="E41" s="3">
        <v>319.10000000000002</v>
      </c>
      <c r="F41" s="3">
        <f t="shared" si="0"/>
        <v>0</v>
      </c>
      <c r="G41" s="1"/>
      <c r="H41" s="3">
        <v>300.5</v>
      </c>
      <c r="I41" s="3">
        <v>300.5</v>
      </c>
      <c r="J41" s="3">
        <v>300.5</v>
      </c>
      <c r="K41" s="3">
        <f t="shared" si="1"/>
        <v>0</v>
      </c>
      <c r="L41" s="3">
        <v>300.5</v>
      </c>
      <c r="M41" s="3">
        <v>300.5</v>
      </c>
      <c r="N41" s="3">
        <v>300.5</v>
      </c>
      <c r="O41" s="3">
        <f t="shared" si="2"/>
        <v>0</v>
      </c>
    </row>
    <row r="42" spans="1:15" ht="63.75" x14ac:dyDescent="0.25">
      <c r="A42" s="26" t="s">
        <v>86</v>
      </c>
      <c r="B42" s="27" t="s">
        <v>85</v>
      </c>
      <c r="C42" s="3">
        <v>11.2</v>
      </c>
      <c r="D42" s="3">
        <v>11.2</v>
      </c>
      <c r="E42" s="3">
        <v>2.8</v>
      </c>
      <c r="F42" s="3">
        <f t="shared" si="0"/>
        <v>-8.3999999999999986</v>
      </c>
      <c r="G42" s="1" t="s">
        <v>87</v>
      </c>
      <c r="H42" s="3">
        <v>11.2</v>
      </c>
      <c r="I42" s="3">
        <v>11.2</v>
      </c>
      <c r="J42" s="3">
        <v>11.2</v>
      </c>
      <c r="K42" s="3">
        <f t="shared" si="1"/>
        <v>0</v>
      </c>
      <c r="L42" s="3">
        <v>11.2</v>
      </c>
      <c r="M42" s="3">
        <v>11.2</v>
      </c>
      <c r="N42" s="3">
        <v>11.2</v>
      </c>
      <c r="O42" s="3">
        <f t="shared" si="2"/>
        <v>0</v>
      </c>
    </row>
    <row r="43" spans="1:15" ht="63.75" x14ac:dyDescent="0.25">
      <c r="A43" s="26" t="s">
        <v>88</v>
      </c>
      <c r="B43" s="27" t="s">
        <v>85</v>
      </c>
      <c r="C43" s="3">
        <v>566.9</v>
      </c>
      <c r="D43" s="3">
        <v>669.2</v>
      </c>
      <c r="E43" s="3">
        <v>807.2</v>
      </c>
      <c r="F43" s="3">
        <f t="shared" si="0"/>
        <v>138</v>
      </c>
      <c r="G43" s="1" t="s">
        <v>89</v>
      </c>
      <c r="H43" s="3">
        <v>297.89999999999998</v>
      </c>
      <c r="I43" s="3">
        <v>297.89999999999998</v>
      </c>
      <c r="J43" s="3">
        <v>297.89999999999998</v>
      </c>
      <c r="K43" s="3">
        <f t="shared" si="1"/>
        <v>0</v>
      </c>
      <c r="L43" s="3">
        <v>297.89999999999998</v>
      </c>
      <c r="M43" s="3">
        <v>297.89999999999998</v>
      </c>
      <c r="N43" s="3">
        <v>297.89999999999998</v>
      </c>
      <c r="O43" s="3">
        <f t="shared" si="2"/>
        <v>0</v>
      </c>
    </row>
    <row r="44" spans="1:15" ht="63" x14ac:dyDescent="0.25">
      <c r="A44" s="26" t="s">
        <v>90</v>
      </c>
      <c r="B44" s="27" t="s">
        <v>85</v>
      </c>
      <c r="C44" s="3">
        <v>176.2</v>
      </c>
      <c r="D44" s="3">
        <v>176.2</v>
      </c>
      <c r="E44" s="3">
        <v>176.2</v>
      </c>
      <c r="F44" s="3">
        <f t="shared" si="0"/>
        <v>0</v>
      </c>
      <c r="G44" s="1"/>
      <c r="H44" s="3">
        <v>176.2</v>
      </c>
      <c r="I44" s="3">
        <v>176.2</v>
      </c>
      <c r="J44" s="3">
        <v>176.2</v>
      </c>
      <c r="K44" s="3">
        <f t="shared" si="1"/>
        <v>0</v>
      </c>
      <c r="L44" s="3">
        <v>176.2</v>
      </c>
      <c r="M44" s="3">
        <v>176.2</v>
      </c>
      <c r="N44" s="3">
        <v>176.2</v>
      </c>
      <c r="O44" s="3">
        <f t="shared" si="2"/>
        <v>0</v>
      </c>
    </row>
    <row r="45" spans="1:15" ht="31.5" x14ac:dyDescent="0.25">
      <c r="A45" s="26" t="s">
        <v>91</v>
      </c>
      <c r="B45" s="28" t="s">
        <v>92</v>
      </c>
      <c r="C45" s="3">
        <v>7510</v>
      </c>
      <c r="D45" s="3">
        <v>8050</v>
      </c>
      <c r="E45" s="3">
        <v>8050</v>
      </c>
      <c r="F45" s="3">
        <f t="shared" si="0"/>
        <v>0</v>
      </c>
      <c r="G45" s="1"/>
      <c r="H45" s="3">
        <v>7510</v>
      </c>
      <c r="I45" s="3">
        <v>7510</v>
      </c>
      <c r="J45" s="3">
        <v>7510</v>
      </c>
      <c r="K45" s="3">
        <f t="shared" si="1"/>
        <v>0</v>
      </c>
      <c r="L45" s="3">
        <v>7510</v>
      </c>
      <c r="M45" s="3">
        <v>7510</v>
      </c>
      <c r="N45" s="3">
        <v>7510</v>
      </c>
      <c r="O45" s="3">
        <f t="shared" si="2"/>
        <v>0</v>
      </c>
    </row>
    <row r="46" spans="1:15" ht="98.25" customHeight="1" x14ac:dyDescent="0.25">
      <c r="A46" s="26" t="s">
        <v>93</v>
      </c>
      <c r="B46" s="27" t="s">
        <v>94</v>
      </c>
      <c r="C46" s="3">
        <v>7.8</v>
      </c>
      <c r="D46" s="3">
        <v>9.5</v>
      </c>
      <c r="E46" s="3">
        <v>9.5</v>
      </c>
      <c r="F46" s="3">
        <f t="shared" si="0"/>
        <v>0</v>
      </c>
      <c r="G46" s="1"/>
      <c r="H46" s="3">
        <v>7.8</v>
      </c>
      <c r="I46" s="3">
        <v>7.8</v>
      </c>
      <c r="J46" s="3">
        <v>7.8</v>
      </c>
      <c r="K46" s="3">
        <f t="shared" si="1"/>
        <v>0</v>
      </c>
      <c r="L46" s="3">
        <v>7.8</v>
      </c>
      <c r="M46" s="3">
        <v>7.8</v>
      </c>
      <c r="N46" s="3">
        <v>7.8</v>
      </c>
      <c r="O46" s="3">
        <f t="shared" si="2"/>
        <v>0</v>
      </c>
    </row>
    <row r="47" spans="1:15" ht="47.25" x14ac:dyDescent="0.25">
      <c r="A47" s="26" t="s">
        <v>95</v>
      </c>
      <c r="B47" s="27" t="s">
        <v>96</v>
      </c>
      <c r="C47" s="3">
        <v>414</v>
      </c>
      <c r="D47" s="3">
        <v>476.1</v>
      </c>
      <c r="E47" s="3">
        <v>476.1</v>
      </c>
      <c r="F47" s="3">
        <f t="shared" si="0"/>
        <v>0</v>
      </c>
      <c r="G47" s="1"/>
      <c r="H47" s="3">
        <v>414</v>
      </c>
      <c r="I47" s="3">
        <v>414</v>
      </c>
      <c r="J47" s="3">
        <v>414</v>
      </c>
      <c r="K47" s="3">
        <f t="shared" si="1"/>
        <v>0</v>
      </c>
      <c r="L47" s="3">
        <v>130</v>
      </c>
      <c r="M47" s="3">
        <v>130</v>
      </c>
      <c r="N47" s="3">
        <v>130</v>
      </c>
      <c r="O47" s="3">
        <f t="shared" si="2"/>
        <v>0</v>
      </c>
    </row>
    <row r="48" spans="1:15" ht="78.75" x14ac:dyDescent="0.25">
      <c r="A48" s="26" t="s">
        <v>97</v>
      </c>
      <c r="B48" s="17" t="s">
        <v>98</v>
      </c>
      <c r="C48" s="3">
        <v>9609.7000000000007</v>
      </c>
      <c r="D48" s="3">
        <v>10120.9</v>
      </c>
      <c r="E48" s="3">
        <v>10437.9</v>
      </c>
      <c r="F48" s="3">
        <f t="shared" si="0"/>
        <v>317</v>
      </c>
      <c r="G48" s="1" t="s">
        <v>437</v>
      </c>
      <c r="H48" s="3">
        <v>9473.9</v>
      </c>
      <c r="I48" s="3">
        <v>9473.9</v>
      </c>
      <c r="J48" s="3">
        <v>9473.9</v>
      </c>
      <c r="K48" s="3">
        <f t="shared" si="1"/>
        <v>0</v>
      </c>
      <c r="L48" s="3">
        <v>9344.9</v>
      </c>
      <c r="M48" s="3">
        <v>9344.9</v>
      </c>
      <c r="N48" s="3">
        <v>9344.9</v>
      </c>
      <c r="O48" s="3">
        <f t="shared" si="2"/>
        <v>0</v>
      </c>
    </row>
    <row r="49" spans="1:15" ht="15.75" x14ac:dyDescent="0.25">
      <c r="A49" s="11" t="s">
        <v>99</v>
      </c>
      <c r="B49" s="12" t="s">
        <v>100</v>
      </c>
      <c r="C49" s="2">
        <f>SUM(C50:C53)</f>
        <v>2062.1</v>
      </c>
      <c r="D49" s="2">
        <f>SUM(D50:D53)</f>
        <v>3866.5</v>
      </c>
      <c r="E49" s="2">
        <f>SUM(E50:E53)</f>
        <v>5111.3</v>
      </c>
      <c r="F49" s="3">
        <f t="shared" si="0"/>
        <v>1244.8000000000002</v>
      </c>
      <c r="G49" s="1"/>
      <c r="H49" s="2">
        <f>SUM(H50:H52)</f>
        <v>2183.3999999999996</v>
      </c>
      <c r="I49" s="2">
        <f>SUM(I50:I52)</f>
        <v>2183.3999999999996</v>
      </c>
      <c r="J49" s="2">
        <f>SUM(J50:J52)</f>
        <v>2183.3999999999996</v>
      </c>
      <c r="K49" s="3">
        <f t="shared" si="1"/>
        <v>0</v>
      </c>
      <c r="L49" s="2">
        <f>SUM(L50:L52)</f>
        <v>2311.6999999999998</v>
      </c>
      <c r="M49" s="2">
        <f>SUM(M50:M52)</f>
        <v>2311.6999999999998</v>
      </c>
      <c r="N49" s="2">
        <f>SUM(N50:N52)</f>
        <v>2311.6999999999998</v>
      </c>
      <c r="O49" s="3">
        <f t="shared" si="2"/>
        <v>0</v>
      </c>
    </row>
    <row r="50" spans="1:15" ht="63" x14ac:dyDescent="0.25">
      <c r="A50" s="9" t="s">
        <v>101</v>
      </c>
      <c r="B50" s="17" t="s">
        <v>102</v>
      </c>
      <c r="C50" s="3">
        <v>1140</v>
      </c>
      <c r="D50" s="3">
        <v>899.3</v>
      </c>
      <c r="E50" s="3">
        <v>960.6</v>
      </c>
      <c r="F50" s="3">
        <f t="shared" si="0"/>
        <v>61.300000000000068</v>
      </c>
      <c r="G50" s="1" t="s">
        <v>58</v>
      </c>
      <c r="H50" s="3">
        <v>1207</v>
      </c>
      <c r="I50" s="3">
        <v>1207</v>
      </c>
      <c r="J50" s="3">
        <v>1207</v>
      </c>
      <c r="K50" s="3">
        <f t="shared" si="1"/>
        <v>0</v>
      </c>
      <c r="L50" s="3">
        <v>1278</v>
      </c>
      <c r="M50" s="3">
        <v>1278</v>
      </c>
      <c r="N50" s="3">
        <v>1278</v>
      </c>
      <c r="O50" s="3">
        <f t="shared" si="2"/>
        <v>0</v>
      </c>
    </row>
    <row r="51" spans="1:15" ht="63" x14ac:dyDescent="0.25">
      <c r="A51" s="9" t="s">
        <v>103</v>
      </c>
      <c r="B51" s="17" t="s">
        <v>104</v>
      </c>
      <c r="C51" s="3">
        <v>411.9</v>
      </c>
      <c r="D51" s="3">
        <v>2313.1</v>
      </c>
      <c r="E51" s="3">
        <v>3394</v>
      </c>
      <c r="F51" s="3">
        <f t="shared" si="0"/>
        <v>1080.9000000000001</v>
      </c>
      <c r="G51" s="1" t="s">
        <v>58</v>
      </c>
      <c r="H51" s="3">
        <v>436.1</v>
      </c>
      <c r="I51" s="3">
        <v>436.1</v>
      </c>
      <c r="J51" s="3">
        <v>436.1</v>
      </c>
      <c r="K51" s="3">
        <f t="shared" si="1"/>
        <v>0</v>
      </c>
      <c r="L51" s="3">
        <v>461.7</v>
      </c>
      <c r="M51" s="3">
        <v>461.7</v>
      </c>
      <c r="N51" s="3">
        <v>461.7</v>
      </c>
      <c r="O51" s="3">
        <f t="shared" si="2"/>
        <v>0</v>
      </c>
    </row>
    <row r="52" spans="1:15" ht="63" x14ac:dyDescent="0.25">
      <c r="A52" s="9" t="s">
        <v>105</v>
      </c>
      <c r="B52" s="17" t="s">
        <v>106</v>
      </c>
      <c r="C52" s="3">
        <v>510.2</v>
      </c>
      <c r="D52" s="3">
        <v>649.29999999999995</v>
      </c>
      <c r="E52" s="3">
        <v>751.9</v>
      </c>
      <c r="F52" s="3">
        <f t="shared" si="0"/>
        <v>102.60000000000002</v>
      </c>
      <c r="G52" s="1" t="s">
        <v>58</v>
      </c>
      <c r="H52" s="3">
        <v>540.29999999999995</v>
      </c>
      <c r="I52" s="3">
        <v>540.29999999999995</v>
      </c>
      <c r="J52" s="3">
        <v>540.29999999999995</v>
      </c>
      <c r="K52" s="3">
        <f t="shared" si="1"/>
        <v>0</v>
      </c>
      <c r="L52" s="3">
        <v>572</v>
      </c>
      <c r="M52" s="3">
        <v>572</v>
      </c>
      <c r="N52" s="3">
        <v>572</v>
      </c>
      <c r="O52" s="3">
        <f t="shared" si="2"/>
        <v>0</v>
      </c>
    </row>
    <row r="53" spans="1:15" ht="15.75" x14ac:dyDescent="0.25">
      <c r="A53" s="9" t="s">
        <v>107</v>
      </c>
      <c r="B53" s="17" t="s">
        <v>108</v>
      </c>
      <c r="C53" s="3">
        <v>0</v>
      </c>
      <c r="D53" s="3">
        <v>4.8</v>
      </c>
      <c r="E53" s="3">
        <v>4.8</v>
      </c>
      <c r="F53" s="3">
        <f t="shared" si="0"/>
        <v>0</v>
      </c>
      <c r="G53" s="1"/>
      <c r="H53" s="3"/>
      <c r="I53" s="3">
        <v>0</v>
      </c>
      <c r="J53" s="3">
        <v>0</v>
      </c>
      <c r="K53" s="3">
        <f t="shared" si="1"/>
        <v>0</v>
      </c>
      <c r="L53" s="3"/>
      <c r="M53" s="3">
        <v>0</v>
      </c>
      <c r="N53" s="3">
        <v>0</v>
      </c>
      <c r="O53" s="3">
        <f t="shared" si="2"/>
        <v>0</v>
      </c>
    </row>
    <row r="54" spans="1:15" ht="31.5" x14ac:dyDescent="0.25">
      <c r="A54" s="11" t="s">
        <v>109</v>
      </c>
      <c r="B54" s="12" t="s">
        <v>110</v>
      </c>
      <c r="C54" s="2">
        <f>C55+C58</f>
        <v>9135.2999999999993</v>
      </c>
      <c r="D54" s="2">
        <f>D55+D58</f>
        <v>14179.8</v>
      </c>
      <c r="E54" s="2">
        <f>E55+E58</f>
        <v>15685.8</v>
      </c>
      <c r="F54" s="3">
        <f t="shared" si="0"/>
        <v>1506</v>
      </c>
      <c r="G54" s="1"/>
      <c r="H54" s="2">
        <f>H55+H58</f>
        <v>8839.2000000000007</v>
      </c>
      <c r="I54" s="2">
        <f>I55+I58</f>
        <v>8839.2000000000007</v>
      </c>
      <c r="J54" s="2">
        <f>J55+J58</f>
        <v>8839.2000000000007</v>
      </c>
      <c r="K54" s="3">
        <f t="shared" si="1"/>
        <v>0</v>
      </c>
      <c r="L54" s="2">
        <f>L55+L58</f>
        <v>8843.2000000000007</v>
      </c>
      <c r="M54" s="2">
        <f>M55+M58</f>
        <v>8843.2000000000007</v>
      </c>
      <c r="N54" s="2">
        <f>N55+N58</f>
        <v>8843.2000000000007</v>
      </c>
      <c r="O54" s="3">
        <f t="shared" si="2"/>
        <v>0</v>
      </c>
    </row>
    <row r="55" spans="1:15" ht="31.5" x14ac:dyDescent="0.25">
      <c r="A55" s="9" t="s">
        <v>111</v>
      </c>
      <c r="B55" s="17" t="s">
        <v>112</v>
      </c>
      <c r="C55" s="2">
        <f>SUM(C56:C57)</f>
        <v>6019.9</v>
      </c>
      <c r="D55" s="2">
        <f>SUM(D56:D57)</f>
        <v>8826</v>
      </c>
      <c r="E55" s="2">
        <f>SUM(E56:E57)</f>
        <v>8826</v>
      </c>
      <c r="F55" s="3">
        <f t="shared" si="0"/>
        <v>0</v>
      </c>
      <c r="G55" s="1"/>
      <c r="H55" s="2">
        <f>SUM(H56:H57)</f>
        <v>6028.9</v>
      </c>
      <c r="I55" s="2">
        <f>SUM(I56:I57)</f>
        <v>6028.9</v>
      </c>
      <c r="J55" s="2">
        <f>SUM(J56:J57)</f>
        <v>6028.9</v>
      </c>
      <c r="K55" s="3">
        <f t="shared" si="1"/>
        <v>0</v>
      </c>
      <c r="L55" s="2">
        <f>SUM(L56:L57)</f>
        <v>6028.9</v>
      </c>
      <c r="M55" s="2">
        <f>SUM(M56:M57)</f>
        <v>6028.9</v>
      </c>
      <c r="N55" s="2">
        <f>SUM(N56:N57)</f>
        <v>6028.9</v>
      </c>
      <c r="O55" s="3">
        <f t="shared" si="2"/>
        <v>0</v>
      </c>
    </row>
    <row r="56" spans="1:15" ht="63" x14ac:dyDescent="0.25">
      <c r="A56" s="9" t="s">
        <v>113</v>
      </c>
      <c r="B56" s="17" t="s">
        <v>114</v>
      </c>
      <c r="C56" s="3">
        <v>4861.5</v>
      </c>
      <c r="D56" s="3">
        <v>7162.3</v>
      </c>
      <c r="E56" s="3">
        <v>7162.3</v>
      </c>
      <c r="F56" s="3">
        <f t="shared" si="0"/>
        <v>0</v>
      </c>
      <c r="G56" s="1"/>
      <c r="H56" s="3">
        <v>4861.5</v>
      </c>
      <c r="I56" s="3">
        <v>4861.5</v>
      </c>
      <c r="J56" s="3">
        <v>4861.5</v>
      </c>
      <c r="K56" s="3">
        <f t="shared" si="1"/>
        <v>0</v>
      </c>
      <c r="L56" s="3">
        <v>4861.5</v>
      </c>
      <c r="M56" s="3">
        <v>4861.5</v>
      </c>
      <c r="N56" s="3">
        <v>4861.5</v>
      </c>
      <c r="O56" s="3">
        <f t="shared" si="2"/>
        <v>0</v>
      </c>
    </row>
    <row r="57" spans="1:15" ht="31.5" x14ac:dyDescent="0.25">
      <c r="A57" s="9" t="s">
        <v>115</v>
      </c>
      <c r="B57" s="17" t="s">
        <v>112</v>
      </c>
      <c r="C57" s="3">
        <v>1158.4000000000001</v>
      </c>
      <c r="D57" s="3">
        <v>1663.7</v>
      </c>
      <c r="E57" s="3">
        <v>1663.7</v>
      </c>
      <c r="F57" s="3">
        <f t="shared" si="0"/>
        <v>0</v>
      </c>
      <c r="G57" s="1"/>
      <c r="H57" s="3">
        <v>1167.4000000000001</v>
      </c>
      <c r="I57" s="3">
        <v>1167.4000000000001</v>
      </c>
      <c r="J57" s="3">
        <v>1167.4000000000001</v>
      </c>
      <c r="K57" s="3">
        <f t="shared" si="1"/>
        <v>0</v>
      </c>
      <c r="L57" s="3">
        <v>1167.4000000000001</v>
      </c>
      <c r="M57" s="3">
        <v>1167.4000000000001</v>
      </c>
      <c r="N57" s="3">
        <v>1167.4000000000001</v>
      </c>
      <c r="O57" s="3">
        <f t="shared" si="2"/>
        <v>0</v>
      </c>
    </row>
    <row r="58" spans="1:15" ht="15.75" x14ac:dyDescent="0.25">
      <c r="A58" s="11" t="s">
        <v>116</v>
      </c>
      <c r="B58" s="12" t="s">
        <v>117</v>
      </c>
      <c r="C58" s="2">
        <f>C59+C64</f>
        <v>3115.4</v>
      </c>
      <c r="D58" s="2">
        <f>D59+D64</f>
        <v>5353.8</v>
      </c>
      <c r="E58" s="2">
        <f>E59+E64</f>
        <v>6859.7999999999993</v>
      </c>
      <c r="F58" s="3">
        <f t="shared" si="0"/>
        <v>1505.9999999999991</v>
      </c>
      <c r="G58" s="1"/>
      <c r="H58" s="2">
        <f>H59+H64</f>
        <v>2810.3</v>
      </c>
      <c r="I58" s="2">
        <f>I59+I64</f>
        <v>2810.3</v>
      </c>
      <c r="J58" s="2">
        <f>J59+J64</f>
        <v>2810.3</v>
      </c>
      <c r="K58" s="3">
        <f t="shared" si="1"/>
        <v>0</v>
      </c>
      <c r="L58" s="2">
        <f>L59+L64</f>
        <v>2814.3</v>
      </c>
      <c r="M58" s="2">
        <f>M59+M64</f>
        <v>2814.3</v>
      </c>
      <c r="N58" s="2">
        <f>N59+N64</f>
        <v>2814.3</v>
      </c>
      <c r="O58" s="3">
        <f t="shared" si="2"/>
        <v>0</v>
      </c>
    </row>
    <row r="59" spans="1:15" ht="31.5" x14ac:dyDescent="0.25">
      <c r="A59" s="9" t="s">
        <v>118</v>
      </c>
      <c r="B59" s="17" t="s">
        <v>119</v>
      </c>
      <c r="C59" s="3">
        <f>SUM(C60:C63)</f>
        <v>1574.2</v>
      </c>
      <c r="D59" s="3">
        <f>SUM(D60:D63)</f>
        <v>1781.3</v>
      </c>
      <c r="E59" s="3">
        <f>SUM(E60:E63)</f>
        <v>2621.8999999999996</v>
      </c>
      <c r="F59" s="3">
        <f t="shared" si="0"/>
        <v>840.59999999999968</v>
      </c>
      <c r="H59" s="3">
        <f>SUM(H60:H63)</f>
        <v>1258.4000000000001</v>
      </c>
      <c r="I59" s="3">
        <f>SUM(I60:I63)</f>
        <v>1258.4000000000001</v>
      </c>
      <c r="J59" s="3">
        <f>SUM(J60:J63)</f>
        <v>1258.4000000000001</v>
      </c>
      <c r="K59" s="3">
        <f t="shared" si="1"/>
        <v>0</v>
      </c>
      <c r="L59" s="3">
        <f>SUM(L60:L63)</f>
        <v>1292.3</v>
      </c>
      <c r="M59" s="3">
        <f>SUM(M60:M63)</f>
        <v>1292.3</v>
      </c>
      <c r="N59" s="3">
        <f>SUM(N60:N63)</f>
        <v>1292.3</v>
      </c>
      <c r="O59" s="3">
        <f t="shared" si="2"/>
        <v>0</v>
      </c>
    </row>
    <row r="60" spans="1:15" ht="51" x14ac:dyDescent="0.25">
      <c r="A60" s="9" t="s">
        <v>120</v>
      </c>
      <c r="B60" s="17" t="s">
        <v>119</v>
      </c>
      <c r="C60" s="3">
        <v>401.2</v>
      </c>
      <c r="D60" s="3">
        <v>455.9</v>
      </c>
      <c r="E60" s="3">
        <v>493.8</v>
      </c>
      <c r="F60" s="3">
        <f t="shared" si="0"/>
        <v>37.900000000000034</v>
      </c>
      <c r="G60" s="1" t="s">
        <v>437</v>
      </c>
      <c r="H60" s="3">
        <v>396.7</v>
      </c>
      <c r="I60" s="3">
        <v>396.7</v>
      </c>
      <c r="J60" s="3">
        <v>396.7</v>
      </c>
      <c r="K60" s="3">
        <f t="shared" si="1"/>
        <v>0</v>
      </c>
      <c r="L60" s="3">
        <v>396.9</v>
      </c>
      <c r="M60" s="3">
        <v>396.9</v>
      </c>
      <c r="N60" s="3">
        <v>396.9</v>
      </c>
      <c r="O60" s="3">
        <f t="shared" si="2"/>
        <v>0</v>
      </c>
    </row>
    <row r="61" spans="1:15" ht="73.5" customHeight="1" x14ac:dyDescent="0.25">
      <c r="A61" s="9" t="s">
        <v>121</v>
      </c>
      <c r="B61" s="17" t="s">
        <v>119</v>
      </c>
      <c r="C61" s="3">
        <v>38</v>
      </c>
      <c r="D61" s="3">
        <v>38</v>
      </c>
      <c r="E61" s="3">
        <v>3.3</v>
      </c>
      <c r="F61" s="3">
        <f t="shared" si="0"/>
        <v>-34.700000000000003</v>
      </c>
      <c r="G61" s="1" t="s">
        <v>87</v>
      </c>
      <c r="H61" s="3">
        <v>38</v>
      </c>
      <c r="I61" s="3">
        <v>38</v>
      </c>
      <c r="J61" s="3">
        <v>38</v>
      </c>
      <c r="K61" s="3">
        <f t="shared" si="1"/>
        <v>0</v>
      </c>
      <c r="L61" s="3">
        <v>38</v>
      </c>
      <c r="M61" s="3">
        <v>38</v>
      </c>
      <c r="N61" s="3">
        <v>38</v>
      </c>
      <c r="O61" s="3">
        <f t="shared" si="2"/>
        <v>0</v>
      </c>
    </row>
    <row r="62" spans="1:15" ht="63.75" x14ac:dyDescent="0.25">
      <c r="A62" s="9" t="s">
        <v>122</v>
      </c>
      <c r="B62" s="17" t="s">
        <v>119</v>
      </c>
      <c r="C62" s="3">
        <v>984.3</v>
      </c>
      <c r="D62" s="3">
        <v>1136.7</v>
      </c>
      <c r="E62" s="3">
        <v>1974.1</v>
      </c>
      <c r="F62" s="3">
        <f t="shared" si="0"/>
        <v>837.39999999999986</v>
      </c>
      <c r="G62" s="1" t="s">
        <v>123</v>
      </c>
      <c r="H62" s="3">
        <v>673</v>
      </c>
      <c r="I62" s="3">
        <v>673</v>
      </c>
      <c r="J62" s="3">
        <v>673</v>
      </c>
      <c r="K62" s="3">
        <f t="shared" si="1"/>
        <v>0</v>
      </c>
      <c r="L62" s="3">
        <v>706.7</v>
      </c>
      <c r="M62" s="3">
        <v>706.7</v>
      </c>
      <c r="N62" s="3">
        <v>706.7</v>
      </c>
      <c r="O62" s="3">
        <f t="shared" si="2"/>
        <v>0</v>
      </c>
    </row>
    <row r="63" spans="1:15" ht="31.5" x14ac:dyDescent="0.25">
      <c r="A63" s="9" t="s">
        <v>124</v>
      </c>
      <c r="B63" s="17" t="s">
        <v>119</v>
      </c>
      <c r="C63" s="3">
        <v>150.69999999999999</v>
      </c>
      <c r="D63" s="3">
        <v>150.69999999999999</v>
      </c>
      <c r="E63" s="3">
        <v>150.69999999999999</v>
      </c>
      <c r="F63" s="3">
        <f t="shared" si="0"/>
        <v>0</v>
      </c>
      <c r="G63" s="1"/>
      <c r="H63" s="3">
        <v>150.69999999999999</v>
      </c>
      <c r="I63" s="3">
        <v>150.69999999999999</v>
      </c>
      <c r="J63" s="3">
        <v>150.69999999999999</v>
      </c>
      <c r="K63" s="3">
        <f t="shared" si="1"/>
        <v>0</v>
      </c>
      <c r="L63" s="3">
        <v>150.69999999999999</v>
      </c>
      <c r="M63" s="3">
        <v>150.69999999999999</v>
      </c>
      <c r="N63" s="3">
        <v>150.69999999999999</v>
      </c>
      <c r="O63" s="3">
        <f t="shared" si="2"/>
        <v>0</v>
      </c>
    </row>
    <row r="64" spans="1:15" ht="15.75" x14ac:dyDescent="0.25">
      <c r="A64" s="9" t="s">
        <v>125</v>
      </c>
      <c r="B64" s="17" t="s">
        <v>126</v>
      </c>
      <c r="C64" s="3">
        <f>SUM(C65:C67)</f>
        <v>1541.2</v>
      </c>
      <c r="D64" s="3">
        <f>SUM(D65:D70)</f>
        <v>3572.5</v>
      </c>
      <c r="E64" s="3">
        <f>SUM(E65:E70)</f>
        <v>4237.8999999999996</v>
      </c>
      <c r="F64" s="3">
        <f t="shared" si="0"/>
        <v>665.39999999999964</v>
      </c>
      <c r="G64" s="1"/>
      <c r="H64" s="3">
        <f>SUM(H65:H67)</f>
        <v>1551.9</v>
      </c>
      <c r="I64" s="3">
        <f>SUM(I65:I67)</f>
        <v>1551.9</v>
      </c>
      <c r="J64" s="3">
        <f>SUM(J65:J67)</f>
        <v>1551.9</v>
      </c>
      <c r="K64" s="3">
        <f t="shared" si="1"/>
        <v>0</v>
      </c>
      <c r="L64" s="3">
        <f>SUM(L65:L67)</f>
        <v>1522</v>
      </c>
      <c r="M64" s="3">
        <f>SUM(M65:M67)</f>
        <v>1522</v>
      </c>
      <c r="N64" s="3">
        <f>SUM(N65:N67)</f>
        <v>1522</v>
      </c>
      <c r="O64" s="3">
        <f t="shared" si="2"/>
        <v>0</v>
      </c>
    </row>
    <row r="65" spans="1:15" ht="27" customHeight="1" x14ac:dyDescent="0.25">
      <c r="A65" s="9" t="s">
        <v>127</v>
      </c>
      <c r="B65" s="17" t="s">
        <v>126</v>
      </c>
      <c r="C65" s="3">
        <v>900.7</v>
      </c>
      <c r="D65" s="3">
        <v>2917.9</v>
      </c>
      <c r="E65" s="3">
        <v>3366.3</v>
      </c>
      <c r="F65" s="3">
        <f t="shared" si="0"/>
        <v>448.40000000000009</v>
      </c>
      <c r="G65" s="1" t="s">
        <v>58</v>
      </c>
      <c r="H65" s="3">
        <v>911.4</v>
      </c>
      <c r="I65" s="3">
        <v>911.4</v>
      </c>
      <c r="J65" s="3">
        <v>911.4</v>
      </c>
      <c r="K65" s="3">
        <f t="shared" si="1"/>
        <v>0</v>
      </c>
      <c r="L65" s="3">
        <v>881.5</v>
      </c>
      <c r="M65" s="3">
        <v>881.5</v>
      </c>
      <c r="N65" s="3">
        <v>881.5</v>
      </c>
      <c r="O65" s="3">
        <f t="shared" si="2"/>
        <v>0</v>
      </c>
    </row>
    <row r="66" spans="1:15" ht="19.5" customHeight="1" x14ac:dyDescent="0.25">
      <c r="A66" s="9" t="s">
        <v>128</v>
      </c>
      <c r="B66" s="17" t="s">
        <v>126</v>
      </c>
      <c r="C66" s="3">
        <v>0</v>
      </c>
      <c r="D66" s="3">
        <v>0</v>
      </c>
      <c r="E66" s="3">
        <v>0</v>
      </c>
      <c r="F66" s="3">
        <f t="shared" si="0"/>
        <v>0</v>
      </c>
      <c r="G66" s="1"/>
      <c r="H66" s="3"/>
      <c r="I66" s="3">
        <v>0</v>
      </c>
      <c r="J66" s="3">
        <v>0</v>
      </c>
      <c r="K66" s="3">
        <f t="shared" si="1"/>
        <v>0</v>
      </c>
      <c r="L66" s="3"/>
      <c r="M66" s="3">
        <v>0</v>
      </c>
      <c r="N66" s="3">
        <v>0</v>
      </c>
      <c r="O66" s="3">
        <f t="shared" si="2"/>
        <v>0</v>
      </c>
    </row>
    <row r="67" spans="1:15" ht="51" x14ac:dyDescent="0.25">
      <c r="A67" s="9" t="s">
        <v>129</v>
      </c>
      <c r="B67" s="17" t="s">
        <v>126</v>
      </c>
      <c r="C67" s="3">
        <v>640.5</v>
      </c>
      <c r="D67" s="3">
        <v>640.5</v>
      </c>
      <c r="E67" s="3">
        <v>250</v>
      </c>
      <c r="F67" s="3">
        <f t="shared" si="0"/>
        <v>-390.5</v>
      </c>
      <c r="G67" s="1" t="s">
        <v>130</v>
      </c>
      <c r="H67" s="3">
        <v>640.5</v>
      </c>
      <c r="I67" s="3">
        <v>640.5</v>
      </c>
      <c r="J67" s="3">
        <v>640.5</v>
      </c>
      <c r="K67" s="3">
        <f t="shared" si="1"/>
        <v>0</v>
      </c>
      <c r="L67" s="3">
        <v>640.5</v>
      </c>
      <c r="M67" s="3">
        <v>640.5</v>
      </c>
      <c r="N67" s="3">
        <v>640.5</v>
      </c>
      <c r="O67" s="3">
        <f t="shared" si="2"/>
        <v>0</v>
      </c>
    </row>
    <row r="68" spans="1:15" ht="25.5" x14ac:dyDescent="0.25">
      <c r="A68" s="9" t="s">
        <v>131</v>
      </c>
      <c r="B68" s="17" t="s">
        <v>126</v>
      </c>
      <c r="C68" s="3"/>
      <c r="D68" s="3">
        <v>7.5</v>
      </c>
      <c r="E68" s="3">
        <v>600.20000000000005</v>
      </c>
      <c r="F68" s="3">
        <f t="shared" si="0"/>
        <v>592.70000000000005</v>
      </c>
      <c r="G68" s="1" t="s">
        <v>58</v>
      </c>
      <c r="H68" s="3"/>
      <c r="I68" s="3"/>
      <c r="J68" s="3"/>
      <c r="K68" s="3"/>
      <c r="L68" s="3"/>
      <c r="M68" s="3"/>
      <c r="N68" s="3"/>
      <c r="O68" s="3"/>
    </row>
    <row r="69" spans="1:15" ht="63.75" x14ac:dyDescent="0.25">
      <c r="A69" s="9" t="s">
        <v>132</v>
      </c>
      <c r="B69" s="17" t="s">
        <v>126</v>
      </c>
      <c r="C69" s="3"/>
      <c r="D69" s="3">
        <v>4.7</v>
      </c>
      <c r="E69" s="3">
        <v>19.5</v>
      </c>
      <c r="F69" s="3">
        <f t="shared" si="0"/>
        <v>14.8</v>
      </c>
      <c r="G69" s="1" t="s">
        <v>434</v>
      </c>
      <c r="H69" s="3"/>
      <c r="I69" s="3">
        <v>0</v>
      </c>
      <c r="J69" s="3">
        <v>0</v>
      </c>
      <c r="K69" s="3">
        <f t="shared" si="1"/>
        <v>0</v>
      </c>
      <c r="L69" s="3"/>
      <c r="M69" s="3">
        <v>0</v>
      </c>
      <c r="N69" s="3">
        <v>0</v>
      </c>
      <c r="O69" s="3">
        <f t="shared" si="2"/>
        <v>0</v>
      </c>
    </row>
    <row r="70" spans="1:15" ht="15.75" x14ac:dyDescent="0.25">
      <c r="A70" s="9" t="s">
        <v>133</v>
      </c>
      <c r="B70" s="17" t="s">
        <v>126</v>
      </c>
      <c r="C70" s="3"/>
      <c r="D70" s="3">
        <v>1.9</v>
      </c>
      <c r="E70" s="3">
        <v>1.9</v>
      </c>
      <c r="F70" s="3">
        <f t="shared" si="0"/>
        <v>0</v>
      </c>
      <c r="G70" s="1"/>
      <c r="H70" s="3"/>
      <c r="I70" s="3"/>
      <c r="J70" s="3"/>
      <c r="K70" s="3"/>
      <c r="L70" s="3"/>
      <c r="M70" s="3"/>
      <c r="N70" s="3"/>
      <c r="O70" s="3"/>
    </row>
    <row r="71" spans="1:15" ht="15.75" x14ac:dyDescent="0.25">
      <c r="A71" s="11" t="s">
        <v>134</v>
      </c>
      <c r="B71" s="12" t="s">
        <v>135</v>
      </c>
      <c r="C71" s="2">
        <f>SUM(C72:C82)</f>
        <v>26213.200000000001</v>
      </c>
      <c r="D71" s="2">
        <f>SUM(D72:D82)</f>
        <v>85198.9</v>
      </c>
      <c r="E71" s="2">
        <f>SUM(E72:E82)</f>
        <v>85211.1</v>
      </c>
      <c r="F71" s="3">
        <f>E71-D71</f>
        <v>12.200000000011642</v>
      </c>
      <c r="G71" s="1"/>
      <c r="H71" s="2">
        <f>SUM(H72:H82)</f>
        <v>22523.9</v>
      </c>
      <c r="I71" s="2">
        <f>SUM(I72:I82)</f>
        <v>22523.9</v>
      </c>
      <c r="J71" s="2">
        <f>SUM(J72:J82)</f>
        <v>22523.9</v>
      </c>
      <c r="K71" s="3">
        <f t="shared" si="1"/>
        <v>0</v>
      </c>
      <c r="L71" s="2">
        <f>SUM(L72:L82)</f>
        <v>22238.400000000001</v>
      </c>
      <c r="M71" s="2">
        <f>SUM(M72:M82)</f>
        <v>22238.400000000001</v>
      </c>
      <c r="N71" s="2">
        <f>SUM(N72:N82)</f>
        <v>22238.400000000001</v>
      </c>
      <c r="O71" s="3">
        <f t="shared" si="2"/>
        <v>0</v>
      </c>
    </row>
    <row r="72" spans="1:15" ht="78.75" x14ac:dyDescent="0.25">
      <c r="A72" s="18" t="s">
        <v>136</v>
      </c>
      <c r="B72" s="17" t="s">
        <v>137</v>
      </c>
      <c r="C72" s="3">
        <v>10.7</v>
      </c>
      <c r="D72" s="3">
        <v>0</v>
      </c>
      <c r="E72" s="3">
        <v>0</v>
      </c>
      <c r="F72" s="3">
        <f t="shared" ref="F72:F143" si="3">E72-D72</f>
        <v>0</v>
      </c>
      <c r="G72" s="1"/>
      <c r="H72" s="3">
        <v>10.7</v>
      </c>
      <c r="I72" s="3">
        <v>10.7</v>
      </c>
      <c r="J72" s="3">
        <v>10.7</v>
      </c>
      <c r="K72" s="3">
        <f t="shared" si="1"/>
        <v>0</v>
      </c>
      <c r="L72" s="3">
        <v>10.7</v>
      </c>
      <c r="M72" s="3">
        <v>10.7</v>
      </c>
      <c r="N72" s="3">
        <v>10.7</v>
      </c>
      <c r="O72" s="3">
        <f t="shared" si="2"/>
        <v>0</v>
      </c>
    </row>
    <row r="73" spans="1:15" ht="78.75" x14ac:dyDescent="0.25">
      <c r="A73" s="18" t="s">
        <v>138</v>
      </c>
      <c r="B73" s="17" t="s">
        <v>137</v>
      </c>
      <c r="C73" s="3">
        <v>6.5</v>
      </c>
      <c r="D73" s="3">
        <v>9</v>
      </c>
      <c r="E73" s="3">
        <v>9</v>
      </c>
      <c r="F73" s="3">
        <f t="shared" si="3"/>
        <v>0</v>
      </c>
      <c r="G73" s="1"/>
      <c r="H73" s="3">
        <v>6.5</v>
      </c>
      <c r="I73" s="3">
        <v>6.5</v>
      </c>
      <c r="J73" s="3">
        <v>6.5</v>
      </c>
      <c r="K73" s="3">
        <f t="shared" si="1"/>
        <v>0</v>
      </c>
      <c r="L73" s="3">
        <v>6.5</v>
      </c>
      <c r="M73" s="3">
        <v>6.5</v>
      </c>
      <c r="N73" s="3">
        <v>6.5</v>
      </c>
      <c r="O73" s="3">
        <f t="shared" si="2"/>
        <v>0</v>
      </c>
    </row>
    <row r="74" spans="1:15" ht="94.5" x14ac:dyDescent="0.25">
      <c r="A74" s="9" t="s">
        <v>139</v>
      </c>
      <c r="B74" s="17" t="s">
        <v>140</v>
      </c>
      <c r="C74" s="3">
        <v>4578</v>
      </c>
      <c r="D74" s="3">
        <v>7329.9</v>
      </c>
      <c r="E74" s="3">
        <v>7329.9</v>
      </c>
      <c r="F74" s="3">
        <f t="shared" si="3"/>
        <v>0</v>
      </c>
      <c r="G74" s="1"/>
      <c r="H74" s="3">
        <v>3888.7</v>
      </c>
      <c r="I74" s="3">
        <v>3888.7</v>
      </c>
      <c r="J74" s="3">
        <v>3888.7</v>
      </c>
      <c r="K74" s="3">
        <f t="shared" si="1"/>
        <v>0</v>
      </c>
      <c r="L74" s="3">
        <v>3603.2</v>
      </c>
      <c r="M74" s="3">
        <v>3603.2</v>
      </c>
      <c r="N74" s="3">
        <v>3603.2</v>
      </c>
      <c r="O74" s="3">
        <f t="shared" si="2"/>
        <v>0</v>
      </c>
    </row>
    <row r="75" spans="1:15" ht="78.75" x14ac:dyDescent="0.25">
      <c r="A75" s="18" t="s">
        <v>141</v>
      </c>
      <c r="B75" s="17" t="s">
        <v>142</v>
      </c>
      <c r="C75" s="3"/>
      <c r="D75" s="3">
        <v>269.89999999999998</v>
      </c>
      <c r="E75" s="3">
        <v>269.89999999999998</v>
      </c>
      <c r="F75" s="3">
        <f t="shared" si="3"/>
        <v>0</v>
      </c>
      <c r="G75" s="1"/>
      <c r="H75" s="3"/>
      <c r="I75" s="3"/>
      <c r="J75" s="3"/>
      <c r="K75" s="3"/>
      <c r="L75" s="3"/>
      <c r="M75" s="3"/>
      <c r="N75" s="3"/>
      <c r="O75" s="3"/>
    </row>
    <row r="76" spans="1:15" ht="89.25" x14ac:dyDescent="0.25">
      <c r="A76" s="18" t="s">
        <v>143</v>
      </c>
      <c r="B76" s="17" t="s">
        <v>142</v>
      </c>
      <c r="C76" s="3">
        <v>0</v>
      </c>
      <c r="D76" s="3">
        <v>229.4</v>
      </c>
      <c r="E76" s="3">
        <v>241.6</v>
      </c>
      <c r="F76" s="3">
        <f t="shared" si="3"/>
        <v>12.199999999999989</v>
      </c>
      <c r="G76" s="1" t="s">
        <v>144</v>
      </c>
      <c r="H76" s="3"/>
      <c r="I76" s="3">
        <v>0</v>
      </c>
      <c r="J76" s="3">
        <v>0</v>
      </c>
      <c r="K76" s="3">
        <f t="shared" si="1"/>
        <v>0</v>
      </c>
      <c r="L76" s="3"/>
      <c r="M76" s="3">
        <v>0</v>
      </c>
      <c r="N76" s="3">
        <v>0</v>
      </c>
      <c r="O76" s="3">
        <f t="shared" si="2"/>
        <v>0</v>
      </c>
    </row>
    <row r="77" spans="1:15" ht="94.5" x14ac:dyDescent="0.25">
      <c r="A77" s="9" t="s">
        <v>145</v>
      </c>
      <c r="B77" s="17" t="s">
        <v>146</v>
      </c>
      <c r="C77" s="3">
        <v>138</v>
      </c>
      <c r="D77" s="3">
        <v>98.7</v>
      </c>
      <c r="E77" s="3">
        <v>98.7</v>
      </c>
      <c r="F77" s="3">
        <f t="shared" si="3"/>
        <v>0</v>
      </c>
      <c r="G77" s="1">
        <v>0</v>
      </c>
      <c r="H77" s="3">
        <v>138</v>
      </c>
      <c r="I77" s="3">
        <v>138</v>
      </c>
      <c r="J77" s="3">
        <v>138</v>
      </c>
      <c r="K77" s="3">
        <f t="shared" si="1"/>
        <v>0</v>
      </c>
      <c r="L77" s="3">
        <v>138</v>
      </c>
      <c r="M77" s="3">
        <v>138</v>
      </c>
      <c r="N77" s="3">
        <v>138</v>
      </c>
      <c r="O77" s="3">
        <f t="shared" si="2"/>
        <v>0</v>
      </c>
    </row>
    <row r="78" spans="1:15" ht="47.25" x14ac:dyDescent="0.25">
      <c r="A78" s="9" t="s">
        <v>147</v>
      </c>
      <c r="B78" s="17" t="s">
        <v>148</v>
      </c>
      <c r="C78" s="3"/>
      <c r="D78" s="3">
        <v>2330</v>
      </c>
      <c r="E78" s="3">
        <v>2330</v>
      </c>
      <c r="F78" s="3">
        <f t="shared" si="3"/>
        <v>0</v>
      </c>
      <c r="G78" s="1"/>
      <c r="H78" s="3"/>
      <c r="I78" s="3"/>
      <c r="J78" s="3"/>
      <c r="K78" s="3"/>
      <c r="L78" s="3"/>
      <c r="M78" s="3"/>
      <c r="N78" s="3"/>
      <c r="O78" s="3"/>
    </row>
    <row r="79" spans="1:15" ht="47.25" x14ac:dyDescent="0.25">
      <c r="A79" s="26" t="s">
        <v>149</v>
      </c>
      <c r="B79" s="17" t="s">
        <v>150</v>
      </c>
      <c r="C79" s="3">
        <v>12780</v>
      </c>
      <c r="D79" s="3">
        <v>51943.6</v>
      </c>
      <c r="E79" s="3">
        <v>51943.6</v>
      </c>
      <c r="F79" s="3">
        <f t="shared" si="3"/>
        <v>0</v>
      </c>
      <c r="G79" s="1"/>
      <c r="H79" s="3">
        <v>12780</v>
      </c>
      <c r="I79" s="3">
        <v>12780</v>
      </c>
      <c r="J79" s="3">
        <v>12780</v>
      </c>
      <c r="K79" s="3">
        <f t="shared" ref="K79:K169" si="4">J79-I79</f>
        <v>0</v>
      </c>
      <c r="L79" s="3">
        <v>12780</v>
      </c>
      <c r="M79" s="3">
        <v>12780</v>
      </c>
      <c r="N79" s="3">
        <v>12780</v>
      </c>
      <c r="O79" s="3">
        <f t="shared" ref="O79:O169" si="5">N79-M79</f>
        <v>0</v>
      </c>
    </row>
    <row r="80" spans="1:15" ht="47.25" x14ac:dyDescent="0.25">
      <c r="A80" s="26" t="s">
        <v>151</v>
      </c>
      <c r="B80" s="30" t="s">
        <v>152</v>
      </c>
      <c r="C80" s="3">
        <v>800</v>
      </c>
      <c r="D80" s="3">
        <v>1988.4</v>
      </c>
      <c r="E80" s="3">
        <v>1988.4</v>
      </c>
      <c r="F80" s="3">
        <f t="shared" si="3"/>
        <v>0</v>
      </c>
      <c r="G80" s="1"/>
      <c r="H80" s="3">
        <v>800</v>
      </c>
      <c r="I80" s="3">
        <v>800</v>
      </c>
      <c r="J80" s="3">
        <v>800</v>
      </c>
      <c r="K80" s="3">
        <f t="shared" si="4"/>
        <v>0</v>
      </c>
      <c r="L80" s="3">
        <v>800</v>
      </c>
      <c r="M80" s="3">
        <v>800</v>
      </c>
      <c r="N80" s="3">
        <v>800</v>
      </c>
      <c r="O80" s="3">
        <f t="shared" si="5"/>
        <v>0</v>
      </c>
    </row>
    <row r="81" spans="1:15" ht="78.75" x14ac:dyDescent="0.25">
      <c r="A81" s="26" t="s">
        <v>153</v>
      </c>
      <c r="B81" s="28" t="s">
        <v>154</v>
      </c>
      <c r="C81" s="3">
        <v>4900</v>
      </c>
      <c r="D81" s="3">
        <v>18000</v>
      </c>
      <c r="E81" s="3">
        <v>18000</v>
      </c>
      <c r="F81" s="3">
        <f t="shared" si="3"/>
        <v>0</v>
      </c>
      <c r="G81" s="1"/>
      <c r="H81" s="3">
        <v>4900</v>
      </c>
      <c r="I81" s="3">
        <v>4900</v>
      </c>
      <c r="J81" s="3">
        <v>4900</v>
      </c>
      <c r="K81" s="3">
        <f t="shared" si="4"/>
        <v>0</v>
      </c>
      <c r="L81" s="3">
        <v>4900</v>
      </c>
      <c r="M81" s="3">
        <v>4900</v>
      </c>
      <c r="N81" s="3">
        <v>4900</v>
      </c>
      <c r="O81" s="3">
        <f t="shared" si="5"/>
        <v>0</v>
      </c>
    </row>
    <row r="82" spans="1:15" ht="47.25" x14ac:dyDescent="0.25">
      <c r="A82" s="26" t="s">
        <v>155</v>
      </c>
      <c r="B82" s="28" t="s">
        <v>156</v>
      </c>
      <c r="C82" s="3">
        <v>3000</v>
      </c>
      <c r="D82" s="3">
        <v>3000</v>
      </c>
      <c r="E82" s="3">
        <v>3000</v>
      </c>
      <c r="F82" s="3">
        <f t="shared" si="3"/>
        <v>0</v>
      </c>
      <c r="G82" s="1"/>
      <c r="H82" s="3">
        <v>0</v>
      </c>
      <c r="I82" s="3">
        <v>0</v>
      </c>
      <c r="J82" s="3">
        <v>0</v>
      </c>
      <c r="K82" s="3">
        <f t="shared" si="4"/>
        <v>0</v>
      </c>
      <c r="L82" s="3">
        <v>0</v>
      </c>
      <c r="M82" s="3">
        <v>0</v>
      </c>
      <c r="N82" s="3">
        <v>0</v>
      </c>
      <c r="O82" s="3">
        <f t="shared" si="5"/>
        <v>0</v>
      </c>
    </row>
    <row r="83" spans="1:15" ht="15.75" x14ac:dyDescent="0.25">
      <c r="A83" s="11" t="s">
        <v>157</v>
      </c>
      <c r="B83" s="12" t="s">
        <v>158</v>
      </c>
      <c r="C83" s="31">
        <f>SUM(C84:C124)</f>
        <v>7666.0999999999995</v>
      </c>
      <c r="D83" s="31">
        <f>SUM(D84:D125)</f>
        <v>28692.899999999994</v>
      </c>
      <c r="E83" s="31">
        <f>SUM(E84:E125)</f>
        <v>28644.2</v>
      </c>
      <c r="F83" s="3">
        <f t="shared" si="3"/>
        <v>-48.699999999993452</v>
      </c>
      <c r="G83" s="1"/>
      <c r="H83" s="31">
        <f>SUM(H84:H124)</f>
        <v>7688.0999999999995</v>
      </c>
      <c r="I83" s="31">
        <f>SUM(I84:I124)</f>
        <v>7688.0999999999995</v>
      </c>
      <c r="J83" s="31">
        <f>SUM(J84:J124)</f>
        <v>7688.0999999999995</v>
      </c>
      <c r="K83" s="3">
        <f t="shared" si="4"/>
        <v>0</v>
      </c>
      <c r="L83" s="31">
        <f>SUM(L84:L124)</f>
        <v>7690.0999999999995</v>
      </c>
      <c r="M83" s="31">
        <f>SUM(M84:M124)</f>
        <v>7690.0999999999995</v>
      </c>
      <c r="N83" s="31">
        <f>SUM(N84:N124)</f>
        <v>7690.0999999999995</v>
      </c>
      <c r="O83" s="3">
        <f t="shared" si="5"/>
        <v>0</v>
      </c>
    </row>
    <row r="84" spans="1:15" ht="78.75" x14ac:dyDescent="0.25">
      <c r="A84" s="18" t="s">
        <v>159</v>
      </c>
      <c r="B84" s="17" t="s">
        <v>160</v>
      </c>
      <c r="C84" s="32">
        <v>48.3</v>
      </c>
      <c r="D84" s="32">
        <v>48.3</v>
      </c>
      <c r="E84" s="32">
        <v>36.1</v>
      </c>
      <c r="F84" s="3">
        <f t="shared" si="3"/>
        <v>-12.199999999999996</v>
      </c>
      <c r="G84" s="1" t="s">
        <v>20</v>
      </c>
      <c r="H84" s="32">
        <v>48.3</v>
      </c>
      <c r="I84" s="32">
        <v>48.3</v>
      </c>
      <c r="J84" s="32">
        <v>48.3</v>
      </c>
      <c r="K84" s="3">
        <f t="shared" si="4"/>
        <v>0</v>
      </c>
      <c r="L84" s="32">
        <v>48.3</v>
      </c>
      <c r="M84" s="32">
        <v>48.3</v>
      </c>
      <c r="N84" s="32">
        <v>48.3</v>
      </c>
      <c r="O84" s="3">
        <f t="shared" si="5"/>
        <v>0</v>
      </c>
    </row>
    <row r="85" spans="1:15" ht="78.75" x14ac:dyDescent="0.25">
      <c r="A85" s="18" t="s">
        <v>161</v>
      </c>
      <c r="B85" s="17" t="s">
        <v>160</v>
      </c>
      <c r="C85" s="32">
        <v>27.4</v>
      </c>
      <c r="D85" s="32">
        <v>0</v>
      </c>
      <c r="E85" s="32">
        <v>0</v>
      </c>
      <c r="F85" s="3">
        <f t="shared" si="3"/>
        <v>0</v>
      </c>
      <c r="G85" s="1"/>
      <c r="H85" s="32">
        <v>27.4</v>
      </c>
      <c r="I85" s="32">
        <v>27.4</v>
      </c>
      <c r="J85" s="32">
        <v>27.4</v>
      </c>
      <c r="K85" s="3">
        <f t="shared" si="4"/>
        <v>0</v>
      </c>
      <c r="L85" s="32">
        <v>27.4</v>
      </c>
      <c r="M85" s="32">
        <v>27.4</v>
      </c>
      <c r="N85" s="32">
        <v>27.4</v>
      </c>
      <c r="O85" s="3">
        <f t="shared" si="5"/>
        <v>0</v>
      </c>
    </row>
    <row r="86" spans="1:15" ht="94.5" x14ac:dyDescent="0.25">
      <c r="A86" s="18" t="s">
        <v>162</v>
      </c>
      <c r="B86" s="28" t="s">
        <v>163</v>
      </c>
      <c r="C86" s="32">
        <v>43.7</v>
      </c>
      <c r="D86" s="32">
        <v>43.7</v>
      </c>
      <c r="E86" s="32">
        <v>33.700000000000003</v>
      </c>
      <c r="F86" s="3">
        <f t="shared" si="3"/>
        <v>-10</v>
      </c>
      <c r="G86" s="1" t="s">
        <v>20</v>
      </c>
      <c r="H86" s="32">
        <v>43.7</v>
      </c>
      <c r="I86" s="32">
        <v>43.7</v>
      </c>
      <c r="J86" s="32">
        <v>43.7</v>
      </c>
      <c r="K86" s="3">
        <f t="shared" si="4"/>
        <v>0</v>
      </c>
      <c r="L86" s="32">
        <v>43.7</v>
      </c>
      <c r="M86" s="32">
        <v>43.7</v>
      </c>
      <c r="N86" s="32">
        <v>43.7</v>
      </c>
      <c r="O86" s="3">
        <f t="shared" si="5"/>
        <v>0</v>
      </c>
    </row>
    <row r="87" spans="1:15" ht="94.5" x14ac:dyDescent="0.25">
      <c r="A87" s="18" t="s">
        <v>164</v>
      </c>
      <c r="B87" s="28" t="s">
        <v>163</v>
      </c>
      <c r="C87" s="32">
        <v>194.4</v>
      </c>
      <c r="D87" s="32">
        <v>94.4</v>
      </c>
      <c r="E87" s="32">
        <v>94.4</v>
      </c>
      <c r="F87" s="3">
        <f t="shared" si="3"/>
        <v>0</v>
      </c>
      <c r="G87" s="1"/>
      <c r="H87" s="32">
        <v>194.4</v>
      </c>
      <c r="I87" s="32">
        <v>194.4</v>
      </c>
      <c r="J87" s="32">
        <v>194.4</v>
      </c>
      <c r="K87" s="3">
        <f t="shared" si="4"/>
        <v>0</v>
      </c>
      <c r="L87" s="32">
        <v>194.4</v>
      </c>
      <c r="M87" s="32">
        <v>194.4</v>
      </c>
      <c r="N87" s="32">
        <v>194.4</v>
      </c>
      <c r="O87" s="3">
        <f t="shared" si="5"/>
        <v>0</v>
      </c>
    </row>
    <row r="88" spans="1:15" ht="78.75" x14ac:dyDescent="0.25">
      <c r="A88" s="33" t="s">
        <v>165</v>
      </c>
      <c r="B88" s="34" t="s">
        <v>166</v>
      </c>
      <c r="C88" s="32">
        <v>18.5</v>
      </c>
      <c r="D88" s="32">
        <v>8.5</v>
      </c>
      <c r="E88" s="32">
        <v>12.6</v>
      </c>
      <c r="F88" s="3">
        <f t="shared" si="3"/>
        <v>4.0999999999999996</v>
      </c>
      <c r="G88" s="1" t="s">
        <v>58</v>
      </c>
      <c r="H88" s="32">
        <v>18.5</v>
      </c>
      <c r="I88" s="32">
        <v>18.5</v>
      </c>
      <c r="J88" s="32">
        <v>18.5</v>
      </c>
      <c r="K88" s="3">
        <f t="shared" si="4"/>
        <v>0</v>
      </c>
      <c r="L88" s="32">
        <v>18.5</v>
      </c>
      <c r="M88" s="32">
        <v>18.5</v>
      </c>
      <c r="N88" s="32">
        <v>18.5</v>
      </c>
      <c r="O88" s="3">
        <f t="shared" si="5"/>
        <v>0</v>
      </c>
    </row>
    <row r="89" spans="1:15" ht="78.75" x14ac:dyDescent="0.25">
      <c r="A89" s="33" t="s">
        <v>167</v>
      </c>
      <c r="B89" s="34" t="s">
        <v>166</v>
      </c>
      <c r="C89" s="32">
        <v>3.9</v>
      </c>
      <c r="D89" s="32">
        <v>3.9</v>
      </c>
      <c r="E89" s="32">
        <v>2</v>
      </c>
      <c r="F89" s="3">
        <f t="shared" si="3"/>
        <v>-1.9</v>
      </c>
      <c r="G89" s="1" t="s">
        <v>20</v>
      </c>
      <c r="H89" s="32">
        <v>3.9</v>
      </c>
      <c r="I89" s="32">
        <v>3.9</v>
      </c>
      <c r="J89" s="32">
        <v>3.9</v>
      </c>
      <c r="K89" s="3">
        <f t="shared" si="4"/>
        <v>0</v>
      </c>
      <c r="L89" s="32">
        <v>3.9</v>
      </c>
      <c r="M89" s="32">
        <v>3.9</v>
      </c>
      <c r="N89" s="32">
        <v>3.9</v>
      </c>
      <c r="O89" s="3">
        <f t="shared" si="5"/>
        <v>0</v>
      </c>
    </row>
    <row r="90" spans="1:15" ht="78.75" x14ac:dyDescent="0.25">
      <c r="A90" s="33" t="s">
        <v>168</v>
      </c>
      <c r="B90" s="34" t="s">
        <v>169</v>
      </c>
      <c r="C90" s="32">
        <v>0</v>
      </c>
      <c r="D90" s="32">
        <v>50</v>
      </c>
      <c r="E90" s="32">
        <v>50</v>
      </c>
      <c r="F90" s="3">
        <f t="shared" si="3"/>
        <v>0</v>
      </c>
      <c r="G90" s="1"/>
      <c r="H90" s="32"/>
      <c r="I90" s="32">
        <v>0</v>
      </c>
      <c r="J90" s="32">
        <v>0</v>
      </c>
      <c r="K90" s="3">
        <f t="shared" si="4"/>
        <v>0</v>
      </c>
      <c r="L90" s="32"/>
      <c r="M90" s="32">
        <v>0</v>
      </c>
      <c r="N90" s="32">
        <v>0</v>
      </c>
      <c r="O90" s="3">
        <f t="shared" si="5"/>
        <v>0</v>
      </c>
    </row>
    <row r="91" spans="1:15" ht="78.75" x14ac:dyDescent="0.25">
      <c r="A91" s="33" t="s">
        <v>170</v>
      </c>
      <c r="B91" s="34" t="s">
        <v>171</v>
      </c>
      <c r="C91" s="32">
        <v>8.6</v>
      </c>
      <c r="D91" s="32">
        <v>0</v>
      </c>
      <c r="E91" s="32">
        <v>0</v>
      </c>
      <c r="F91" s="3">
        <f t="shared" si="3"/>
        <v>0</v>
      </c>
      <c r="G91" s="1"/>
      <c r="H91" s="32">
        <v>8.6</v>
      </c>
      <c r="I91" s="32">
        <v>8.6</v>
      </c>
      <c r="J91" s="32">
        <v>8.6</v>
      </c>
      <c r="K91" s="3">
        <f t="shared" si="4"/>
        <v>0</v>
      </c>
      <c r="L91" s="32">
        <v>8.6</v>
      </c>
      <c r="M91" s="32">
        <v>8.6</v>
      </c>
      <c r="N91" s="32">
        <v>8.6</v>
      </c>
      <c r="O91" s="3">
        <f t="shared" si="5"/>
        <v>0</v>
      </c>
    </row>
    <row r="92" spans="1:15" ht="78.75" x14ac:dyDescent="0.25">
      <c r="A92" s="33" t="s">
        <v>172</v>
      </c>
      <c r="B92" s="34" t="s">
        <v>171</v>
      </c>
      <c r="C92" s="32">
        <v>0</v>
      </c>
      <c r="D92" s="35">
        <v>20</v>
      </c>
      <c r="E92" s="35">
        <v>20</v>
      </c>
      <c r="F92" s="3">
        <f t="shared" si="3"/>
        <v>0</v>
      </c>
      <c r="G92" s="36"/>
      <c r="H92" s="32"/>
      <c r="I92" s="32">
        <v>0</v>
      </c>
      <c r="J92" s="32">
        <v>0</v>
      </c>
      <c r="K92" s="3">
        <f t="shared" si="4"/>
        <v>0</v>
      </c>
      <c r="L92" s="32"/>
      <c r="M92" s="32">
        <v>0</v>
      </c>
      <c r="N92" s="32">
        <v>0</v>
      </c>
      <c r="O92" s="3">
        <f t="shared" si="5"/>
        <v>0</v>
      </c>
    </row>
    <row r="93" spans="1:15" ht="78.75" x14ac:dyDescent="0.25">
      <c r="A93" s="33" t="s">
        <v>173</v>
      </c>
      <c r="B93" s="34" t="s">
        <v>174</v>
      </c>
      <c r="C93" s="32">
        <v>0.2</v>
      </c>
      <c r="D93" s="32">
        <v>0.2</v>
      </c>
      <c r="E93" s="32">
        <v>0.1</v>
      </c>
      <c r="F93" s="3">
        <f t="shared" si="3"/>
        <v>-0.1</v>
      </c>
      <c r="G93" s="1" t="s">
        <v>58</v>
      </c>
      <c r="H93" s="32">
        <v>0.2</v>
      </c>
      <c r="I93" s="32">
        <v>0.2</v>
      </c>
      <c r="J93" s="32">
        <v>0.2</v>
      </c>
      <c r="K93" s="3">
        <f t="shared" si="4"/>
        <v>0</v>
      </c>
      <c r="L93" s="32">
        <v>0.2</v>
      </c>
      <c r="M93" s="32">
        <v>0.2</v>
      </c>
      <c r="N93" s="32">
        <v>0.2</v>
      </c>
      <c r="O93" s="3">
        <f t="shared" si="5"/>
        <v>0</v>
      </c>
    </row>
    <row r="94" spans="1:15" ht="78.75" x14ac:dyDescent="0.25">
      <c r="A94" s="33" t="s">
        <v>175</v>
      </c>
      <c r="B94" s="34" t="s">
        <v>174</v>
      </c>
      <c r="C94" s="32">
        <v>0</v>
      </c>
      <c r="D94" s="32">
        <v>7.5</v>
      </c>
      <c r="E94" s="32">
        <v>7.5</v>
      </c>
      <c r="F94" s="3">
        <f t="shared" si="3"/>
        <v>0</v>
      </c>
      <c r="G94" s="1"/>
      <c r="H94" s="32"/>
      <c r="I94" s="32">
        <v>0</v>
      </c>
      <c r="J94" s="32">
        <v>0</v>
      </c>
      <c r="K94" s="3">
        <f t="shared" si="4"/>
        <v>0</v>
      </c>
      <c r="L94" s="32"/>
      <c r="M94" s="32">
        <v>0</v>
      </c>
      <c r="N94" s="32">
        <v>0</v>
      </c>
      <c r="O94" s="3">
        <f t="shared" si="5"/>
        <v>0</v>
      </c>
    </row>
    <row r="95" spans="1:15" ht="78.75" x14ac:dyDescent="0.25">
      <c r="A95" s="33" t="s">
        <v>176</v>
      </c>
      <c r="B95" s="34" t="s">
        <v>177</v>
      </c>
      <c r="C95" s="32">
        <v>2.1</v>
      </c>
      <c r="D95" s="32">
        <v>13.5</v>
      </c>
      <c r="E95" s="32">
        <v>13.5</v>
      </c>
      <c r="F95" s="3">
        <f t="shared" si="3"/>
        <v>0</v>
      </c>
      <c r="G95" s="1"/>
      <c r="H95" s="32">
        <v>2.1</v>
      </c>
      <c r="I95" s="32">
        <v>2.1</v>
      </c>
      <c r="J95" s="32">
        <v>2.1</v>
      </c>
      <c r="K95" s="3">
        <f t="shared" si="4"/>
        <v>0</v>
      </c>
      <c r="L95" s="32">
        <v>2.1</v>
      </c>
      <c r="M95" s="32">
        <v>2.1</v>
      </c>
      <c r="N95" s="32">
        <v>2.1</v>
      </c>
      <c r="O95" s="3">
        <f t="shared" si="5"/>
        <v>0</v>
      </c>
    </row>
    <row r="96" spans="1:15" ht="94.5" x14ac:dyDescent="0.25">
      <c r="A96" s="37" t="s">
        <v>178</v>
      </c>
      <c r="B96" s="34" t="s">
        <v>179</v>
      </c>
      <c r="C96" s="32">
        <v>431.3</v>
      </c>
      <c r="D96" s="32">
        <v>375.8</v>
      </c>
      <c r="E96" s="32">
        <v>325.8</v>
      </c>
      <c r="F96" s="3">
        <f t="shared" si="3"/>
        <v>-50</v>
      </c>
      <c r="G96" s="1" t="s">
        <v>20</v>
      </c>
      <c r="H96" s="32">
        <v>431.3</v>
      </c>
      <c r="I96" s="32">
        <v>431.3</v>
      </c>
      <c r="J96" s="32">
        <v>431.3</v>
      </c>
      <c r="K96" s="3">
        <f t="shared" si="4"/>
        <v>0</v>
      </c>
      <c r="L96" s="32">
        <v>431.3</v>
      </c>
      <c r="M96" s="32">
        <v>431.3</v>
      </c>
      <c r="N96" s="32">
        <v>431.3</v>
      </c>
      <c r="O96" s="3">
        <f t="shared" si="5"/>
        <v>0</v>
      </c>
    </row>
    <row r="97" spans="1:15" ht="110.25" x14ac:dyDescent="0.25">
      <c r="A97" s="37" t="s">
        <v>180</v>
      </c>
      <c r="B97" s="34" t="s">
        <v>181</v>
      </c>
      <c r="C97" s="32">
        <v>10.8</v>
      </c>
      <c r="D97" s="32">
        <v>175.2</v>
      </c>
      <c r="E97" s="32">
        <v>175.2</v>
      </c>
      <c r="F97" s="3">
        <f t="shared" si="3"/>
        <v>0</v>
      </c>
      <c r="G97" s="1"/>
      <c r="H97" s="32">
        <v>10.8</v>
      </c>
      <c r="I97" s="32">
        <v>10.8</v>
      </c>
      <c r="J97" s="32">
        <v>10.8</v>
      </c>
      <c r="K97" s="3">
        <f t="shared" si="4"/>
        <v>0</v>
      </c>
      <c r="L97" s="32">
        <v>10.8</v>
      </c>
      <c r="M97" s="32">
        <v>10.8</v>
      </c>
      <c r="N97" s="32">
        <v>10.8</v>
      </c>
      <c r="O97" s="3">
        <f t="shared" si="5"/>
        <v>0</v>
      </c>
    </row>
    <row r="98" spans="1:15" ht="78.75" x14ac:dyDescent="0.25">
      <c r="A98" s="37" t="s">
        <v>182</v>
      </c>
      <c r="B98" s="34" t="s">
        <v>183</v>
      </c>
      <c r="C98" s="32">
        <v>0.9</v>
      </c>
      <c r="D98" s="32">
        <v>0</v>
      </c>
      <c r="E98" s="32">
        <v>0</v>
      </c>
      <c r="F98" s="3">
        <f t="shared" si="3"/>
        <v>0</v>
      </c>
      <c r="G98" s="1"/>
      <c r="H98" s="32">
        <v>0.9</v>
      </c>
      <c r="I98" s="32">
        <v>0.9</v>
      </c>
      <c r="J98" s="32">
        <v>0.9</v>
      </c>
      <c r="K98" s="3">
        <f t="shared" si="4"/>
        <v>0</v>
      </c>
      <c r="L98" s="32">
        <v>0.9</v>
      </c>
      <c r="M98" s="32">
        <v>0.9</v>
      </c>
      <c r="N98" s="32">
        <v>0.9</v>
      </c>
      <c r="O98" s="3">
        <f t="shared" si="5"/>
        <v>0</v>
      </c>
    </row>
    <row r="99" spans="1:15" ht="78.75" x14ac:dyDescent="0.25">
      <c r="A99" s="37" t="s">
        <v>184</v>
      </c>
      <c r="B99" s="34" t="s">
        <v>185</v>
      </c>
      <c r="C99" s="32">
        <v>9.1</v>
      </c>
      <c r="D99" s="32">
        <v>15.8</v>
      </c>
      <c r="E99" s="32">
        <v>20</v>
      </c>
      <c r="F99" s="3">
        <f t="shared" si="3"/>
        <v>4.1999999999999993</v>
      </c>
      <c r="G99" s="1" t="s">
        <v>20</v>
      </c>
      <c r="H99" s="32">
        <v>9.1</v>
      </c>
      <c r="I99" s="32">
        <v>9.1</v>
      </c>
      <c r="J99" s="32">
        <v>9.1</v>
      </c>
      <c r="K99" s="3">
        <f t="shared" si="4"/>
        <v>0</v>
      </c>
      <c r="L99" s="32">
        <v>9.1</v>
      </c>
      <c r="M99" s="32">
        <v>9.1</v>
      </c>
      <c r="N99" s="32">
        <v>9.1</v>
      </c>
      <c r="O99" s="3">
        <f t="shared" si="5"/>
        <v>0</v>
      </c>
    </row>
    <row r="100" spans="1:15" ht="115.5" customHeight="1" x14ac:dyDescent="0.25">
      <c r="A100" s="37" t="s">
        <v>186</v>
      </c>
      <c r="B100" s="34" t="s">
        <v>187</v>
      </c>
      <c r="C100" s="32"/>
      <c r="D100" s="32">
        <v>1</v>
      </c>
      <c r="E100" s="32">
        <v>1</v>
      </c>
      <c r="F100" s="3">
        <f t="shared" si="3"/>
        <v>0</v>
      </c>
      <c r="G100" s="1"/>
      <c r="H100" s="32"/>
      <c r="I100" s="32">
        <v>0</v>
      </c>
      <c r="J100" s="32">
        <v>0</v>
      </c>
      <c r="K100" s="32">
        <v>0</v>
      </c>
      <c r="L100" s="32">
        <v>0</v>
      </c>
      <c r="M100" s="32">
        <v>0</v>
      </c>
      <c r="N100" s="32">
        <v>0</v>
      </c>
      <c r="O100" s="32">
        <v>0</v>
      </c>
    </row>
    <row r="101" spans="1:15" ht="78.75" x14ac:dyDescent="0.25">
      <c r="A101" s="37" t="s">
        <v>188</v>
      </c>
      <c r="B101" s="34" t="s">
        <v>189</v>
      </c>
      <c r="C101" s="32">
        <v>1.8</v>
      </c>
      <c r="D101" s="32">
        <v>0.1</v>
      </c>
      <c r="E101" s="32">
        <v>0.1</v>
      </c>
      <c r="F101" s="3">
        <f t="shared" si="3"/>
        <v>0</v>
      </c>
      <c r="G101" s="1"/>
      <c r="H101" s="32">
        <v>1.8</v>
      </c>
      <c r="I101" s="32">
        <v>1.8</v>
      </c>
      <c r="J101" s="32">
        <v>1.8</v>
      </c>
      <c r="K101" s="3">
        <f t="shared" si="4"/>
        <v>0</v>
      </c>
      <c r="L101" s="32">
        <v>1.8</v>
      </c>
      <c r="M101" s="32">
        <v>1.8</v>
      </c>
      <c r="N101" s="32">
        <v>1.8</v>
      </c>
      <c r="O101" s="3">
        <f t="shared" si="5"/>
        <v>0</v>
      </c>
    </row>
    <row r="102" spans="1:15" ht="78.75" x14ac:dyDescent="0.25">
      <c r="A102" s="26" t="s">
        <v>190</v>
      </c>
      <c r="B102" s="34" t="s">
        <v>189</v>
      </c>
      <c r="C102" s="32">
        <v>145.4</v>
      </c>
      <c r="D102" s="32">
        <v>341.6</v>
      </c>
      <c r="E102" s="32">
        <v>350</v>
      </c>
      <c r="F102" s="3">
        <f t="shared" si="3"/>
        <v>8.3999999999999773</v>
      </c>
      <c r="G102" s="1" t="s">
        <v>20</v>
      </c>
      <c r="H102" s="32">
        <v>145.4</v>
      </c>
      <c r="I102" s="32">
        <v>145.4</v>
      </c>
      <c r="J102" s="32">
        <v>145.4</v>
      </c>
      <c r="K102" s="3">
        <f t="shared" si="4"/>
        <v>0</v>
      </c>
      <c r="L102" s="32">
        <v>145.4</v>
      </c>
      <c r="M102" s="32">
        <v>145.4</v>
      </c>
      <c r="N102" s="32">
        <v>145.4</v>
      </c>
      <c r="O102" s="3">
        <f t="shared" si="5"/>
        <v>0</v>
      </c>
    </row>
    <row r="103" spans="1:15" ht="78.75" x14ac:dyDescent="0.25">
      <c r="A103" s="26" t="s">
        <v>191</v>
      </c>
      <c r="B103" s="34" t="s">
        <v>189</v>
      </c>
      <c r="C103" s="32">
        <v>0</v>
      </c>
      <c r="D103" s="32">
        <v>1.8</v>
      </c>
      <c r="E103" s="32">
        <v>1.8</v>
      </c>
      <c r="F103" s="3">
        <f t="shared" si="3"/>
        <v>0</v>
      </c>
      <c r="G103" s="1"/>
      <c r="H103" s="32">
        <v>0</v>
      </c>
      <c r="I103" s="32">
        <v>0</v>
      </c>
      <c r="J103" s="32">
        <v>0</v>
      </c>
      <c r="K103" s="3">
        <f t="shared" si="4"/>
        <v>0</v>
      </c>
      <c r="L103" s="32">
        <v>0</v>
      </c>
      <c r="M103" s="32">
        <v>0</v>
      </c>
      <c r="N103" s="32">
        <v>0</v>
      </c>
      <c r="O103" s="3">
        <f t="shared" si="5"/>
        <v>0</v>
      </c>
    </row>
    <row r="104" spans="1:15" ht="79.5" customHeight="1" x14ac:dyDescent="0.25">
      <c r="A104" s="26" t="s">
        <v>192</v>
      </c>
      <c r="B104" s="17" t="s">
        <v>193</v>
      </c>
      <c r="C104" s="32">
        <v>84</v>
      </c>
      <c r="D104" s="32">
        <v>84</v>
      </c>
      <c r="E104" s="32">
        <v>84</v>
      </c>
      <c r="F104" s="3">
        <f t="shared" si="3"/>
        <v>0</v>
      </c>
      <c r="G104" s="1"/>
      <c r="H104" s="32">
        <v>84</v>
      </c>
      <c r="I104" s="32">
        <v>84</v>
      </c>
      <c r="J104" s="32">
        <v>84</v>
      </c>
      <c r="K104" s="3">
        <f t="shared" si="4"/>
        <v>0</v>
      </c>
      <c r="L104" s="32">
        <v>84</v>
      </c>
      <c r="M104" s="32">
        <v>84</v>
      </c>
      <c r="N104" s="32">
        <v>84</v>
      </c>
      <c r="O104" s="3">
        <f t="shared" si="5"/>
        <v>0</v>
      </c>
    </row>
    <row r="105" spans="1:15" ht="79.5" customHeight="1" x14ac:dyDescent="0.25">
      <c r="A105" s="26" t="s">
        <v>194</v>
      </c>
      <c r="B105" s="17" t="s">
        <v>193</v>
      </c>
      <c r="C105" s="32">
        <v>880.2</v>
      </c>
      <c r="D105" s="32">
        <v>880.2</v>
      </c>
      <c r="E105" s="32">
        <v>830.2</v>
      </c>
      <c r="F105" s="3">
        <f t="shared" si="3"/>
        <v>-50</v>
      </c>
      <c r="G105" s="1" t="s">
        <v>20</v>
      </c>
      <c r="H105" s="32">
        <v>880.2</v>
      </c>
      <c r="I105" s="32">
        <v>880.2</v>
      </c>
      <c r="J105" s="32">
        <v>880.2</v>
      </c>
      <c r="K105" s="3">
        <f t="shared" si="4"/>
        <v>0</v>
      </c>
      <c r="L105" s="32">
        <v>880.2</v>
      </c>
      <c r="M105" s="32">
        <v>880.2</v>
      </c>
      <c r="N105" s="32">
        <v>880.2</v>
      </c>
      <c r="O105" s="3">
        <f t="shared" si="5"/>
        <v>0</v>
      </c>
    </row>
    <row r="106" spans="1:15" ht="79.5" customHeight="1" x14ac:dyDescent="0.25">
      <c r="A106" s="26" t="s">
        <v>195</v>
      </c>
      <c r="B106" s="17" t="s">
        <v>193</v>
      </c>
      <c r="C106" s="32">
        <v>0</v>
      </c>
      <c r="D106" s="32">
        <v>17.899999999999999</v>
      </c>
      <c r="E106" s="32">
        <v>17.899999999999999</v>
      </c>
      <c r="F106" s="3">
        <f t="shared" si="3"/>
        <v>0</v>
      </c>
      <c r="G106" s="1"/>
      <c r="H106" s="32"/>
      <c r="I106" s="32">
        <v>0</v>
      </c>
      <c r="J106" s="32">
        <v>0</v>
      </c>
      <c r="K106" s="3">
        <v>0</v>
      </c>
      <c r="L106" s="32"/>
      <c r="M106" s="32">
        <v>0</v>
      </c>
      <c r="N106" s="32">
        <v>0</v>
      </c>
      <c r="O106" s="3">
        <f t="shared" si="5"/>
        <v>0</v>
      </c>
    </row>
    <row r="107" spans="1:15" ht="47.25" x14ac:dyDescent="0.25">
      <c r="A107" s="37" t="s">
        <v>196</v>
      </c>
      <c r="B107" s="34" t="s">
        <v>197</v>
      </c>
      <c r="C107" s="32">
        <v>121.2</v>
      </c>
      <c r="D107" s="32">
        <v>37.9</v>
      </c>
      <c r="E107" s="32">
        <v>46.8</v>
      </c>
      <c r="F107" s="3">
        <f t="shared" si="3"/>
        <v>8.8999999999999986</v>
      </c>
      <c r="G107" s="1" t="s">
        <v>58</v>
      </c>
      <c r="H107" s="32">
        <v>121.2</v>
      </c>
      <c r="I107" s="32">
        <v>121.2</v>
      </c>
      <c r="J107" s="32">
        <v>121.2</v>
      </c>
      <c r="K107" s="3">
        <f t="shared" si="4"/>
        <v>0</v>
      </c>
      <c r="L107" s="32">
        <v>121.2</v>
      </c>
      <c r="M107" s="32">
        <v>121.2</v>
      </c>
      <c r="N107" s="32">
        <v>121.2</v>
      </c>
      <c r="O107" s="3">
        <f t="shared" si="5"/>
        <v>0</v>
      </c>
    </row>
    <row r="108" spans="1:15" ht="66" customHeight="1" x14ac:dyDescent="0.25">
      <c r="A108" s="37" t="s">
        <v>198</v>
      </c>
      <c r="B108" s="34" t="s">
        <v>199</v>
      </c>
      <c r="C108" s="32">
        <v>0</v>
      </c>
      <c r="D108" s="32">
        <v>3386.9</v>
      </c>
      <c r="E108" s="32">
        <v>3446.7</v>
      </c>
      <c r="F108" s="3">
        <f t="shared" si="3"/>
        <v>59.799999999999727</v>
      </c>
      <c r="G108" s="1" t="s">
        <v>437</v>
      </c>
      <c r="H108" s="32"/>
      <c r="I108" s="32">
        <v>0</v>
      </c>
      <c r="J108" s="32">
        <v>0</v>
      </c>
      <c r="K108" s="3">
        <v>0</v>
      </c>
      <c r="L108" s="32"/>
      <c r="M108" s="32">
        <v>0</v>
      </c>
      <c r="N108" s="32">
        <v>0</v>
      </c>
      <c r="O108" s="3">
        <f t="shared" si="5"/>
        <v>0</v>
      </c>
    </row>
    <row r="109" spans="1:15" ht="66" customHeight="1" x14ac:dyDescent="0.25">
      <c r="A109" s="37" t="s">
        <v>200</v>
      </c>
      <c r="B109" s="34" t="s">
        <v>199</v>
      </c>
      <c r="C109" s="32"/>
      <c r="D109" s="32">
        <v>0.7</v>
      </c>
      <c r="E109" s="32">
        <v>0.7</v>
      </c>
      <c r="F109" s="3">
        <f t="shared" si="3"/>
        <v>0</v>
      </c>
      <c r="G109" s="1"/>
      <c r="H109" s="32"/>
      <c r="I109" s="32">
        <v>0</v>
      </c>
      <c r="J109" s="32">
        <v>0</v>
      </c>
      <c r="K109" s="32">
        <v>0</v>
      </c>
      <c r="L109" s="32">
        <v>0</v>
      </c>
      <c r="M109" s="32">
        <v>0</v>
      </c>
      <c r="N109" s="32">
        <v>0</v>
      </c>
      <c r="O109" s="32">
        <v>0</v>
      </c>
    </row>
    <row r="110" spans="1:15" ht="66" customHeight="1" x14ac:dyDescent="0.25">
      <c r="A110" s="37" t="s">
        <v>201</v>
      </c>
      <c r="B110" s="34" t="s">
        <v>199</v>
      </c>
      <c r="C110" s="32"/>
      <c r="D110" s="32">
        <v>0</v>
      </c>
      <c r="E110" s="32">
        <v>5</v>
      </c>
      <c r="F110" s="3">
        <f t="shared" si="3"/>
        <v>5</v>
      </c>
      <c r="G110" s="1" t="s">
        <v>58</v>
      </c>
      <c r="H110" s="32"/>
      <c r="I110" s="32">
        <v>0</v>
      </c>
      <c r="J110" s="32">
        <v>0</v>
      </c>
      <c r="K110" s="32">
        <v>0</v>
      </c>
      <c r="L110" s="32">
        <v>0</v>
      </c>
      <c r="M110" s="32">
        <v>0</v>
      </c>
      <c r="N110" s="32">
        <v>0</v>
      </c>
      <c r="O110" s="32">
        <v>0</v>
      </c>
    </row>
    <row r="111" spans="1:15" ht="66" customHeight="1" x14ac:dyDescent="0.25">
      <c r="A111" s="37" t="s">
        <v>202</v>
      </c>
      <c r="B111" s="34" t="s">
        <v>199</v>
      </c>
      <c r="C111" s="32">
        <v>0</v>
      </c>
      <c r="D111" s="32">
        <v>9.4</v>
      </c>
      <c r="E111" s="32">
        <v>18.2</v>
      </c>
      <c r="F111" s="3">
        <f t="shared" si="3"/>
        <v>8.7999999999999989</v>
      </c>
      <c r="G111" s="1" t="s">
        <v>58</v>
      </c>
      <c r="H111" s="32"/>
      <c r="I111" s="32">
        <v>0</v>
      </c>
      <c r="J111" s="32">
        <v>0</v>
      </c>
      <c r="K111" s="3">
        <v>0</v>
      </c>
      <c r="L111" s="32"/>
      <c r="M111" s="32">
        <v>0</v>
      </c>
      <c r="N111" s="32">
        <v>0</v>
      </c>
      <c r="O111" s="3">
        <f t="shared" si="5"/>
        <v>0</v>
      </c>
    </row>
    <row r="112" spans="1:15" ht="63" x14ac:dyDescent="0.25">
      <c r="A112" s="26" t="s">
        <v>203</v>
      </c>
      <c r="B112" s="17" t="s">
        <v>204</v>
      </c>
      <c r="C112" s="32">
        <v>3222.7</v>
      </c>
      <c r="D112" s="32">
        <v>9891.7999999999993</v>
      </c>
      <c r="E112" s="32">
        <v>10401.5</v>
      </c>
      <c r="F112" s="3">
        <f t="shared" si="3"/>
        <v>509.70000000000073</v>
      </c>
      <c r="G112" s="1" t="s">
        <v>437</v>
      </c>
      <c r="H112" s="32">
        <v>3222.7</v>
      </c>
      <c r="I112" s="32">
        <v>3222.7</v>
      </c>
      <c r="J112" s="32">
        <v>3222.7</v>
      </c>
      <c r="K112" s="3">
        <f t="shared" si="4"/>
        <v>0</v>
      </c>
      <c r="L112" s="32">
        <v>3222.7</v>
      </c>
      <c r="M112" s="32">
        <v>3222.7</v>
      </c>
      <c r="N112" s="32">
        <v>3222.7</v>
      </c>
      <c r="O112" s="3">
        <f t="shared" si="5"/>
        <v>0</v>
      </c>
    </row>
    <row r="113" spans="1:15" ht="47.25" x14ac:dyDescent="0.25">
      <c r="A113" s="26" t="s">
        <v>205</v>
      </c>
      <c r="B113" s="17" t="s">
        <v>206</v>
      </c>
      <c r="C113" s="32">
        <v>80.7</v>
      </c>
      <c r="D113" s="32">
        <v>0</v>
      </c>
      <c r="E113" s="32">
        <v>0</v>
      </c>
      <c r="F113" s="3">
        <f t="shared" si="3"/>
        <v>0</v>
      </c>
      <c r="G113" s="1"/>
      <c r="H113" s="32">
        <v>80.7</v>
      </c>
      <c r="I113" s="32">
        <v>80.7</v>
      </c>
      <c r="J113" s="32">
        <v>80.7</v>
      </c>
      <c r="K113" s="3">
        <f t="shared" si="4"/>
        <v>0</v>
      </c>
      <c r="L113" s="32">
        <v>80.7</v>
      </c>
      <c r="M113" s="32">
        <v>80.7</v>
      </c>
      <c r="N113" s="32">
        <v>80.7</v>
      </c>
      <c r="O113" s="3">
        <f t="shared" si="5"/>
        <v>0</v>
      </c>
    </row>
    <row r="114" spans="1:15" ht="47.25" x14ac:dyDescent="0.25">
      <c r="A114" s="26" t="s">
        <v>207</v>
      </c>
      <c r="B114" s="17" t="s">
        <v>206</v>
      </c>
      <c r="C114" s="32">
        <v>0</v>
      </c>
      <c r="D114" s="32">
        <v>220</v>
      </c>
      <c r="E114" s="32">
        <v>220</v>
      </c>
      <c r="F114" s="3">
        <f t="shared" si="3"/>
        <v>0</v>
      </c>
      <c r="G114" s="1"/>
      <c r="H114" s="32"/>
      <c r="I114" s="32">
        <v>0</v>
      </c>
      <c r="J114" s="32">
        <v>0</v>
      </c>
      <c r="K114" s="3">
        <v>0</v>
      </c>
      <c r="L114" s="32"/>
      <c r="M114" s="32">
        <v>0</v>
      </c>
      <c r="N114" s="32">
        <v>0</v>
      </c>
      <c r="O114" s="3">
        <f t="shared" si="5"/>
        <v>0</v>
      </c>
    </row>
    <row r="115" spans="1:15" ht="63" x14ac:dyDescent="0.25">
      <c r="A115" s="26" t="s">
        <v>208</v>
      </c>
      <c r="B115" s="17" t="s">
        <v>209</v>
      </c>
      <c r="C115" s="32">
        <v>0</v>
      </c>
      <c r="D115" s="32">
        <v>10528.8</v>
      </c>
      <c r="E115" s="32">
        <v>10327.5</v>
      </c>
      <c r="F115" s="3">
        <f t="shared" si="3"/>
        <v>-201.29999999999927</v>
      </c>
      <c r="G115" s="1" t="s">
        <v>437</v>
      </c>
      <c r="H115" s="32"/>
      <c r="I115" s="32">
        <v>0</v>
      </c>
      <c r="J115" s="32">
        <v>0</v>
      </c>
      <c r="K115" s="3">
        <v>0</v>
      </c>
      <c r="L115" s="32"/>
      <c r="M115" s="32">
        <v>0</v>
      </c>
      <c r="N115" s="32">
        <v>0</v>
      </c>
      <c r="O115" s="3">
        <f t="shared" si="5"/>
        <v>0</v>
      </c>
    </row>
    <row r="116" spans="1:15" ht="63" x14ac:dyDescent="0.25">
      <c r="A116" s="26" t="s">
        <v>210</v>
      </c>
      <c r="B116" s="17" t="s">
        <v>209</v>
      </c>
      <c r="C116" s="32"/>
      <c r="D116" s="32">
        <v>65</v>
      </c>
      <c r="E116" s="32">
        <v>65</v>
      </c>
      <c r="F116" s="3">
        <f t="shared" si="3"/>
        <v>0</v>
      </c>
      <c r="G116" s="1"/>
      <c r="H116" s="32"/>
      <c r="I116" s="32">
        <v>0</v>
      </c>
      <c r="J116" s="32">
        <v>0</v>
      </c>
      <c r="K116" s="32">
        <v>0</v>
      </c>
      <c r="L116" s="32">
        <v>0</v>
      </c>
      <c r="M116" s="32">
        <v>0</v>
      </c>
      <c r="N116" s="32">
        <v>0</v>
      </c>
      <c r="O116" s="32">
        <v>0</v>
      </c>
    </row>
    <row r="117" spans="1:15" ht="147.75" customHeight="1" x14ac:dyDescent="0.25">
      <c r="A117" s="37" t="s">
        <v>211</v>
      </c>
      <c r="B117" s="34" t="s">
        <v>212</v>
      </c>
      <c r="C117" s="32">
        <v>72.2</v>
      </c>
      <c r="D117" s="32">
        <v>173.8</v>
      </c>
      <c r="E117" s="32">
        <v>154.30000000000001</v>
      </c>
      <c r="F117" s="3">
        <f t="shared" si="3"/>
        <v>-19.5</v>
      </c>
      <c r="G117" s="1" t="s">
        <v>437</v>
      </c>
      <c r="H117" s="32">
        <v>72.2</v>
      </c>
      <c r="I117" s="32">
        <v>72.2</v>
      </c>
      <c r="J117" s="32">
        <v>72.2</v>
      </c>
      <c r="K117" s="3">
        <f t="shared" si="4"/>
        <v>0</v>
      </c>
      <c r="L117" s="32">
        <v>72.2</v>
      </c>
      <c r="M117" s="32">
        <v>72.2</v>
      </c>
      <c r="N117" s="32">
        <v>72.2</v>
      </c>
      <c r="O117" s="3">
        <f t="shared" si="5"/>
        <v>0</v>
      </c>
    </row>
    <row r="118" spans="1:15" ht="52.5" customHeight="1" x14ac:dyDescent="0.25">
      <c r="A118" s="37" t="s">
        <v>213</v>
      </c>
      <c r="B118" s="34" t="s">
        <v>214</v>
      </c>
      <c r="C118" s="32">
        <v>0</v>
      </c>
      <c r="D118" s="32">
        <v>85.8</v>
      </c>
      <c r="E118" s="32">
        <v>85.8</v>
      </c>
      <c r="F118" s="3">
        <f t="shared" si="3"/>
        <v>0</v>
      </c>
      <c r="G118" s="1"/>
      <c r="H118" s="32"/>
      <c r="I118" s="32">
        <v>0</v>
      </c>
      <c r="J118" s="32">
        <v>0</v>
      </c>
      <c r="K118" s="3">
        <v>0</v>
      </c>
      <c r="L118" s="32"/>
      <c r="M118" s="32">
        <v>0</v>
      </c>
      <c r="N118" s="32">
        <v>0</v>
      </c>
      <c r="O118" s="3">
        <f t="shared" si="5"/>
        <v>0</v>
      </c>
    </row>
    <row r="119" spans="1:15" ht="63" x14ac:dyDescent="0.25">
      <c r="A119" s="26" t="s">
        <v>215</v>
      </c>
      <c r="B119" s="17" t="s">
        <v>216</v>
      </c>
      <c r="C119" s="32">
        <v>3.2</v>
      </c>
      <c r="D119" s="32">
        <v>3</v>
      </c>
      <c r="E119" s="32">
        <v>0</v>
      </c>
      <c r="F119" s="3">
        <f t="shared" si="3"/>
        <v>-3</v>
      </c>
      <c r="G119" s="1" t="s">
        <v>58</v>
      </c>
      <c r="H119" s="32">
        <v>3.2</v>
      </c>
      <c r="I119" s="32">
        <v>3.2</v>
      </c>
      <c r="J119" s="32">
        <v>3.2</v>
      </c>
      <c r="K119" s="3">
        <f t="shared" si="4"/>
        <v>0</v>
      </c>
      <c r="L119" s="32">
        <v>3.2</v>
      </c>
      <c r="M119" s="32">
        <v>3.2</v>
      </c>
      <c r="N119" s="32">
        <v>3.2</v>
      </c>
      <c r="O119" s="3">
        <f t="shared" si="5"/>
        <v>0</v>
      </c>
    </row>
    <row r="120" spans="1:15" ht="63" x14ac:dyDescent="0.25">
      <c r="A120" s="26" t="s">
        <v>217</v>
      </c>
      <c r="B120" s="17" t="s">
        <v>216</v>
      </c>
      <c r="C120" s="32">
        <v>800</v>
      </c>
      <c r="D120" s="32">
        <v>450</v>
      </c>
      <c r="E120" s="32">
        <v>450</v>
      </c>
      <c r="F120" s="3">
        <f t="shared" si="3"/>
        <v>0</v>
      </c>
      <c r="G120" s="1"/>
      <c r="H120" s="32">
        <v>800</v>
      </c>
      <c r="I120" s="32">
        <v>800</v>
      </c>
      <c r="J120" s="32">
        <v>800</v>
      </c>
      <c r="K120" s="3">
        <f t="shared" si="4"/>
        <v>0</v>
      </c>
      <c r="L120" s="32">
        <v>800</v>
      </c>
      <c r="M120" s="32">
        <v>800</v>
      </c>
      <c r="N120" s="32">
        <v>800</v>
      </c>
      <c r="O120" s="3">
        <f t="shared" si="5"/>
        <v>0</v>
      </c>
    </row>
    <row r="121" spans="1:15" ht="63" x14ac:dyDescent="0.25">
      <c r="A121" s="26" t="s">
        <v>218</v>
      </c>
      <c r="B121" s="17" t="s">
        <v>216</v>
      </c>
      <c r="C121" s="32">
        <v>50</v>
      </c>
      <c r="D121" s="32">
        <v>266.10000000000002</v>
      </c>
      <c r="E121" s="32">
        <v>291.7</v>
      </c>
      <c r="F121" s="3">
        <f t="shared" si="3"/>
        <v>25.599999999999966</v>
      </c>
      <c r="G121" s="1" t="s">
        <v>58</v>
      </c>
      <c r="H121" s="32">
        <v>50</v>
      </c>
      <c r="I121" s="32">
        <v>50</v>
      </c>
      <c r="J121" s="32">
        <v>50</v>
      </c>
      <c r="K121" s="3">
        <f t="shared" si="4"/>
        <v>0</v>
      </c>
      <c r="L121" s="32">
        <v>50</v>
      </c>
      <c r="M121" s="32">
        <v>50</v>
      </c>
      <c r="N121" s="32">
        <v>50</v>
      </c>
      <c r="O121" s="3">
        <f t="shared" si="5"/>
        <v>0</v>
      </c>
    </row>
    <row r="122" spans="1:15" ht="78.75" x14ac:dyDescent="0.25">
      <c r="A122" s="26" t="s">
        <v>219</v>
      </c>
      <c r="B122" s="17" t="s">
        <v>220</v>
      </c>
      <c r="C122" s="32">
        <v>26</v>
      </c>
      <c r="D122" s="32">
        <v>10.8</v>
      </c>
      <c r="E122" s="32">
        <v>10.9</v>
      </c>
      <c r="F122" s="3">
        <f t="shared" si="3"/>
        <v>9.9999999999999645E-2</v>
      </c>
      <c r="G122" s="1" t="s">
        <v>58</v>
      </c>
      <c r="H122" s="32">
        <v>28</v>
      </c>
      <c r="I122" s="32">
        <v>28</v>
      </c>
      <c r="J122" s="32">
        <v>28</v>
      </c>
      <c r="K122" s="3">
        <f t="shared" si="4"/>
        <v>0</v>
      </c>
      <c r="L122" s="32">
        <v>30</v>
      </c>
      <c r="M122" s="32">
        <v>30</v>
      </c>
      <c r="N122" s="32">
        <v>30</v>
      </c>
      <c r="O122" s="3">
        <f t="shared" si="5"/>
        <v>0</v>
      </c>
    </row>
    <row r="123" spans="1:15" ht="97.5" customHeight="1" x14ac:dyDescent="0.25">
      <c r="A123" s="26" t="s">
        <v>221</v>
      </c>
      <c r="B123" s="17" t="s">
        <v>222</v>
      </c>
      <c r="C123" s="32">
        <v>129.5</v>
      </c>
      <c r="D123" s="32">
        <v>0</v>
      </c>
      <c r="E123" s="32">
        <v>120</v>
      </c>
      <c r="F123" s="3">
        <f t="shared" si="3"/>
        <v>120</v>
      </c>
      <c r="G123" s="1" t="s">
        <v>58</v>
      </c>
      <c r="H123" s="32">
        <v>129.5</v>
      </c>
      <c r="I123" s="32">
        <v>129.5</v>
      </c>
      <c r="J123" s="32">
        <v>129.5</v>
      </c>
      <c r="K123" s="3">
        <f t="shared" si="4"/>
        <v>0</v>
      </c>
      <c r="L123" s="32">
        <v>129.5</v>
      </c>
      <c r="M123" s="32">
        <v>129.5</v>
      </c>
      <c r="N123" s="32">
        <v>129.5</v>
      </c>
      <c r="O123" s="3">
        <f t="shared" si="5"/>
        <v>0</v>
      </c>
    </row>
    <row r="124" spans="1:15" ht="97.5" customHeight="1" x14ac:dyDescent="0.25">
      <c r="A124" s="26" t="s">
        <v>223</v>
      </c>
      <c r="B124" s="17" t="s">
        <v>222</v>
      </c>
      <c r="C124" s="32">
        <v>1250</v>
      </c>
      <c r="D124" s="32">
        <v>742.2</v>
      </c>
      <c r="E124" s="32">
        <v>283.8</v>
      </c>
      <c r="F124" s="3">
        <f t="shared" si="3"/>
        <v>-458.40000000000003</v>
      </c>
      <c r="G124" s="1" t="s">
        <v>58</v>
      </c>
      <c r="H124" s="32">
        <v>1270</v>
      </c>
      <c r="I124" s="32">
        <v>1270</v>
      </c>
      <c r="J124" s="32">
        <v>1270</v>
      </c>
      <c r="K124" s="3">
        <f t="shared" si="4"/>
        <v>0</v>
      </c>
      <c r="L124" s="32">
        <v>1270</v>
      </c>
      <c r="M124" s="32">
        <v>1270</v>
      </c>
      <c r="N124" s="32">
        <v>1270</v>
      </c>
      <c r="O124" s="3">
        <f t="shared" si="5"/>
        <v>0</v>
      </c>
    </row>
    <row r="125" spans="1:15" ht="97.5" customHeight="1" x14ac:dyDescent="0.25">
      <c r="A125" s="26" t="s">
        <v>224</v>
      </c>
      <c r="B125" s="17" t="s">
        <v>222</v>
      </c>
      <c r="C125" s="32">
        <v>0</v>
      </c>
      <c r="D125" s="32">
        <v>637.29999999999995</v>
      </c>
      <c r="E125" s="32">
        <v>640.4</v>
      </c>
      <c r="F125" s="3">
        <f t="shared" si="3"/>
        <v>3.1000000000000227</v>
      </c>
      <c r="G125" s="1" t="s">
        <v>58</v>
      </c>
      <c r="H125" s="32"/>
      <c r="I125" s="32">
        <v>0</v>
      </c>
      <c r="J125" s="32">
        <v>0</v>
      </c>
      <c r="K125" s="3">
        <v>0</v>
      </c>
      <c r="L125" s="32"/>
      <c r="M125" s="32">
        <v>0</v>
      </c>
      <c r="N125" s="32">
        <v>0</v>
      </c>
      <c r="O125" s="3">
        <f t="shared" si="5"/>
        <v>0</v>
      </c>
    </row>
    <row r="126" spans="1:15" ht="15.75" x14ac:dyDescent="0.25">
      <c r="A126" s="11" t="s">
        <v>225</v>
      </c>
      <c r="B126" s="12" t="s">
        <v>226</v>
      </c>
      <c r="C126" s="2">
        <f>C127</f>
        <v>0</v>
      </c>
      <c r="D126" s="2">
        <f>D127+D128+D129+D130+D131</f>
        <v>561.4</v>
      </c>
      <c r="E126" s="2">
        <f>E127+E128+E129+E130+E131</f>
        <v>561.4</v>
      </c>
      <c r="F126" s="3">
        <f t="shared" si="3"/>
        <v>0</v>
      </c>
      <c r="G126" s="1"/>
      <c r="H126" s="2">
        <f>H127</f>
        <v>0</v>
      </c>
      <c r="I126" s="2">
        <f>I127</f>
        <v>0</v>
      </c>
      <c r="J126" s="2">
        <f>J127</f>
        <v>0</v>
      </c>
      <c r="K126" s="3">
        <f t="shared" si="4"/>
        <v>0</v>
      </c>
      <c r="L126" s="2">
        <f>L127</f>
        <v>0</v>
      </c>
      <c r="M126" s="2">
        <f>M127</f>
        <v>0</v>
      </c>
      <c r="N126" s="2">
        <f>N127</f>
        <v>0</v>
      </c>
      <c r="O126" s="3">
        <f t="shared" si="5"/>
        <v>0</v>
      </c>
    </row>
    <row r="127" spans="1:15" ht="15.75" x14ac:dyDescent="0.25">
      <c r="A127" s="9" t="s">
        <v>227</v>
      </c>
      <c r="B127" s="17" t="s">
        <v>228</v>
      </c>
      <c r="C127" s="3">
        <v>0</v>
      </c>
      <c r="D127" s="3">
        <v>77.3</v>
      </c>
      <c r="E127" s="3">
        <v>77.3</v>
      </c>
      <c r="F127" s="3">
        <f t="shared" si="3"/>
        <v>0</v>
      </c>
      <c r="G127" s="1"/>
      <c r="H127" s="3">
        <v>0</v>
      </c>
      <c r="I127" s="3">
        <v>0</v>
      </c>
      <c r="J127" s="3">
        <v>0</v>
      </c>
      <c r="K127" s="3">
        <f t="shared" si="4"/>
        <v>0</v>
      </c>
      <c r="L127" s="3">
        <v>0</v>
      </c>
      <c r="M127" s="3">
        <v>0</v>
      </c>
      <c r="N127" s="3">
        <v>0</v>
      </c>
      <c r="O127" s="3">
        <f t="shared" si="5"/>
        <v>0</v>
      </c>
    </row>
    <row r="128" spans="1:15" ht="15.75" x14ac:dyDescent="0.25">
      <c r="A128" s="38" t="s">
        <v>229</v>
      </c>
      <c r="B128" s="39" t="s">
        <v>230</v>
      </c>
      <c r="C128" s="3">
        <v>0</v>
      </c>
      <c r="D128" s="3">
        <v>0</v>
      </c>
      <c r="E128" s="3">
        <v>0</v>
      </c>
      <c r="F128" s="3">
        <f t="shared" si="3"/>
        <v>0</v>
      </c>
      <c r="G128" s="1"/>
      <c r="H128" s="3"/>
      <c r="I128" s="3">
        <v>0</v>
      </c>
      <c r="J128" s="3">
        <v>0</v>
      </c>
      <c r="K128" s="3">
        <f t="shared" si="4"/>
        <v>0</v>
      </c>
      <c r="L128" s="3"/>
      <c r="M128" s="3">
        <v>0</v>
      </c>
      <c r="N128" s="3">
        <v>0</v>
      </c>
      <c r="O128" s="3">
        <f t="shared" si="5"/>
        <v>0</v>
      </c>
    </row>
    <row r="129" spans="1:15" ht="31.5" x14ac:dyDescent="0.25">
      <c r="A129" s="38" t="s">
        <v>231</v>
      </c>
      <c r="B129" s="40" t="s">
        <v>232</v>
      </c>
      <c r="C129" s="41">
        <v>0</v>
      </c>
      <c r="D129" s="3">
        <v>200</v>
      </c>
      <c r="E129" s="3">
        <v>200</v>
      </c>
      <c r="F129" s="3">
        <f t="shared" si="3"/>
        <v>0</v>
      </c>
      <c r="G129" s="1"/>
      <c r="H129" s="3"/>
      <c r="I129" s="3">
        <v>0</v>
      </c>
      <c r="J129" s="3">
        <v>0</v>
      </c>
      <c r="K129" s="3">
        <f t="shared" si="4"/>
        <v>0</v>
      </c>
      <c r="L129" s="3"/>
      <c r="M129" s="3">
        <v>0</v>
      </c>
      <c r="N129" s="3">
        <v>0</v>
      </c>
      <c r="O129" s="3">
        <f t="shared" si="5"/>
        <v>0</v>
      </c>
    </row>
    <row r="130" spans="1:15" ht="47.25" x14ac:dyDescent="0.25">
      <c r="A130" s="38" t="s">
        <v>233</v>
      </c>
      <c r="B130" s="40" t="s">
        <v>234</v>
      </c>
      <c r="C130" s="41">
        <v>0</v>
      </c>
      <c r="D130" s="3">
        <v>117.5</v>
      </c>
      <c r="E130" s="3">
        <v>117.5</v>
      </c>
      <c r="F130" s="3">
        <f t="shared" si="3"/>
        <v>0</v>
      </c>
      <c r="G130" s="1"/>
      <c r="H130" s="3"/>
      <c r="I130" s="3">
        <v>0</v>
      </c>
      <c r="J130" s="3">
        <v>0</v>
      </c>
      <c r="K130" s="3">
        <f t="shared" si="4"/>
        <v>0</v>
      </c>
      <c r="L130" s="3"/>
      <c r="M130" s="3">
        <v>0</v>
      </c>
      <c r="N130" s="3">
        <v>0</v>
      </c>
      <c r="O130" s="3">
        <f t="shared" si="5"/>
        <v>0</v>
      </c>
    </row>
    <row r="131" spans="1:15" ht="63" x14ac:dyDescent="0.25">
      <c r="A131" s="38" t="s">
        <v>235</v>
      </c>
      <c r="B131" s="42" t="s">
        <v>236</v>
      </c>
      <c r="C131" s="41">
        <v>0</v>
      </c>
      <c r="D131" s="3">
        <v>166.6</v>
      </c>
      <c r="E131" s="3">
        <v>166.6</v>
      </c>
      <c r="F131" s="3">
        <f t="shared" si="3"/>
        <v>0</v>
      </c>
      <c r="G131" s="1"/>
      <c r="H131" s="3"/>
      <c r="I131" s="3">
        <v>0</v>
      </c>
      <c r="J131" s="3">
        <v>0</v>
      </c>
      <c r="K131" s="3">
        <f t="shared" si="4"/>
        <v>0</v>
      </c>
      <c r="L131" s="3"/>
      <c r="M131" s="3">
        <v>0</v>
      </c>
      <c r="N131" s="3">
        <v>0</v>
      </c>
      <c r="O131" s="3">
        <f t="shared" si="5"/>
        <v>0</v>
      </c>
    </row>
    <row r="132" spans="1:15" ht="15.75" x14ac:dyDescent="0.25">
      <c r="A132" s="62" t="s">
        <v>237</v>
      </c>
      <c r="B132" s="63"/>
      <c r="C132" s="2">
        <f>C126+C83+C71+C54+C49+C38</f>
        <v>120147.20000000001</v>
      </c>
      <c r="D132" s="2">
        <f>D126+D83+D71+D54+D49+D38</f>
        <v>245125.8</v>
      </c>
      <c r="E132" s="2">
        <f>E126+E83+E71+E54+E49+E38</f>
        <v>249389.2</v>
      </c>
      <c r="F132" s="2">
        <f t="shared" si="3"/>
        <v>4263.4000000000233</v>
      </c>
      <c r="G132" s="1"/>
      <c r="H132" s="2">
        <f>H126+H83+H71+H54+H49+H38</f>
        <v>115900.29999999999</v>
      </c>
      <c r="I132" s="2">
        <f>I126+I83+I71+I54+I49+I38</f>
        <v>115900.29999999999</v>
      </c>
      <c r="J132" s="2">
        <f>J126+J83+J71+J54+J49+J38</f>
        <v>115900.29999999999</v>
      </c>
      <c r="K132" s="3">
        <f t="shared" si="4"/>
        <v>0</v>
      </c>
      <c r="L132" s="2">
        <f>L126+L83+L71+L54+L49+L38</f>
        <v>115336.09999999999</v>
      </c>
      <c r="M132" s="2">
        <f>M126+M83+M71+M54+M49+M38</f>
        <v>115336.09999999999</v>
      </c>
      <c r="N132" s="2">
        <f>N126+N83+N71+N54+N49+N38</f>
        <v>115336.09999999999</v>
      </c>
      <c r="O132" s="3">
        <f t="shared" si="5"/>
        <v>0</v>
      </c>
    </row>
    <row r="133" spans="1:15" ht="15.75" x14ac:dyDescent="0.25">
      <c r="A133" s="11" t="s">
        <v>238</v>
      </c>
      <c r="B133" s="43" t="s">
        <v>239</v>
      </c>
      <c r="C133" s="2" t="e">
        <f>C132+C37</f>
        <v>#REF!</v>
      </c>
      <c r="D133" s="2">
        <f>D132+D37</f>
        <v>3215804.4999999995</v>
      </c>
      <c r="E133" s="2">
        <f>E132+E37</f>
        <v>3281372.3</v>
      </c>
      <c r="F133" s="2">
        <f t="shared" si="3"/>
        <v>65567.800000000279</v>
      </c>
      <c r="G133" s="1"/>
      <c r="H133" s="2" t="e">
        <f>H132+H37</f>
        <v>#REF!</v>
      </c>
      <c r="I133" s="2">
        <f>I132+I37</f>
        <v>2902039</v>
      </c>
      <c r="J133" s="2">
        <f>J132+J37</f>
        <v>2902039</v>
      </c>
      <c r="K133" s="3">
        <f t="shared" si="4"/>
        <v>0</v>
      </c>
      <c r="L133" s="2" t="e">
        <f>L132+L37</f>
        <v>#REF!</v>
      </c>
      <c r="M133" s="2">
        <f>M132+M37</f>
        <v>3115141.6</v>
      </c>
      <c r="N133" s="2">
        <f>N132+N37</f>
        <v>3115141.6</v>
      </c>
      <c r="O133" s="3">
        <f t="shared" si="5"/>
        <v>0</v>
      </c>
    </row>
    <row r="134" spans="1:15" ht="31.5" x14ac:dyDescent="0.25">
      <c r="A134" s="11" t="s">
        <v>240</v>
      </c>
      <c r="B134" s="43" t="s">
        <v>241</v>
      </c>
      <c r="C134" s="2">
        <f>C135+C139+C205+C251</f>
        <v>4712890.3999999994</v>
      </c>
      <c r="D134" s="2">
        <f>D135+D139+D205+D251</f>
        <v>5779841.9000000013</v>
      </c>
      <c r="E134" s="2">
        <f>E135+E139+E205+E251</f>
        <v>5943407.0999999996</v>
      </c>
      <c r="F134" s="2">
        <f t="shared" si="3"/>
        <v>163565.19999999832</v>
      </c>
      <c r="G134" s="1"/>
      <c r="H134" s="2">
        <f>H135+H139+H205+H251</f>
        <v>4097351.4000000008</v>
      </c>
      <c r="I134" s="2">
        <f>I135+I139+I205+I251</f>
        <v>4097931.8000000007</v>
      </c>
      <c r="J134" s="2">
        <f>J135+J139+J205+J251</f>
        <v>4147931.8000000007</v>
      </c>
      <c r="K134" s="3">
        <f t="shared" si="4"/>
        <v>50000</v>
      </c>
      <c r="L134" s="2">
        <f>L135+L139+L205+L251</f>
        <v>3813360.8999999994</v>
      </c>
      <c r="M134" s="2">
        <f>M135+M139+M205+M251</f>
        <v>4013360.9</v>
      </c>
      <c r="N134" s="2">
        <f>N135+N139+N205+N251</f>
        <v>4013360.9</v>
      </c>
      <c r="O134" s="3">
        <f t="shared" si="5"/>
        <v>0</v>
      </c>
    </row>
    <row r="135" spans="1:15" ht="15.75" x14ac:dyDescent="0.25">
      <c r="A135" s="11" t="s">
        <v>242</v>
      </c>
      <c r="B135" s="12" t="s">
        <v>243</v>
      </c>
      <c r="C135" s="2">
        <f>SUM(C136:C138)</f>
        <v>486197</v>
      </c>
      <c r="D135" s="2">
        <f>SUM(D136:D138)</f>
        <v>1161822.6000000001</v>
      </c>
      <c r="E135" s="2">
        <f>SUM(E136:E138)</f>
        <v>1358861.2</v>
      </c>
      <c r="F135" s="2">
        <f t="shared" si="3"/>
        <v>197038.59999999986</v>
      </c>
      <c r="G135" s="1"/>
      <c r="H135" s="2">
        <f>SUM(H136:H138)</f>
        <v>269077</v>
      </c>
      <c r="I135" s="2">
        <f>SUM(I136:I138)</f>
        <v>269077</v>
      </c>
      <c r="J135" s="2">
        <f>SUM(J136:J138)</f>
        <v>269077</v>
      </c>
      <c r="K135" s="3">
        <f t="shared" si="4"/>
        <v>0</v>
      </c>
      <c r="L135" s="2">
        <f>SUM(L136:L138)</f>
        <v>254005</v>
      </c>
      <c r="M135" s="2">
        <f>SUM(M136:M138)</f>
        <v>254005</v>
      </c>
      <c r="N135" s="2">
        <f>SUM(N136:N138)</f>
        <v>254005</v>
      </c>
      <c r="O135" s="3">
        <f t="shared" si="5"/>
        <v>0</v>
      </c>
    </row>
    <row r="136" spans="1:15" ht="31.5" x14ac:dyDescent="0.25">
      <c r="A136" s="9" t="s">
        <v>244</v>
      </c>
      <c r="B136" s="17" t="s">
        <v>245</v>
      </c>
      <c r="C136" s="3">
        <v>308963</v>
      </c>
      <c r="D136" s="3">
        <v>308963</v>
      </c>
      <c r="E136" s="3">
        <v>308963</v>
      </c>
      <c r="F136" s="3">
        <f t="shared" si="3"/>
        <v>0</v>
      </c>
      <c r="G136" s="1"/>
      <c r="H136" s="3">
        <v>91843</v>
      </c>
      <c r="I136" s="3">
        <v>91843</v>
      </c>
      <c r="J136" s="3">
        <v>91843</v>
      </c>
      <c r="K136" s="3">
        <f t="shared" si="4"/>
        <v>0</v>
      </c>
      <c r="L136" s="3">
        <v>76771</v>
      </c>
      <c r="M136" s="3">
        <v>76771</v>
      </c>
      <c r="N136" s="3">
        <v>76771</v>
      </c>
      <c r="O136" s="3">
        <f t="shared" si="5"/>
        <v>0</v>
      </c>
    </row>
    <row r="137" spans="1:15" ht="63.75" x14ac:dyDescent="0.25">
      <c r="A137" s="9" t="s">
        <v>246</v>
      </c>
      <c r="B137" s="17" t="s">
        <v>247</v>
      </c>
      <c r="C137" s="3">
        <v>0</v>
      </c>
      <c r="D137" s="3">
        <v>675625.6</v>
      </c>
      <c r="E137" s="3">
        <v>872664.2</v>
      </c>
      <c r="F137" s="3">
        <f t="shared" si="3"/>
        <v>197038.59999999998</v>
      </c>
      <c r="G137" s="29" t="s">
        <v>440</v>
      </c>
      <c r="H137" s="3"/>
      <c r="I137" s="3">
        <v>0</v>
      </c>
      <c r="J137" s="3">
        <v>0</v>
      </c>
      <c r="K137" s="3">
        <f t="shared" si="4"/>
        <v>0</v>
      </c>
      <c r="L137" s="3"/>
      <c r="M137" s="3">
        <v>0</v>
      </c>
      <c r="N137" s="3">
        <v>0</v>
      </c>
      <c r="O137" s="3">
        <f t="shared" si="5"/>
        <v>0</v>
      </c>
    </row>
    <row r="138" spans="1:15" ht="47.25" x14ac:dyDescent="0.25">
      <c r="A138" s="9" t="s">
        <v>248</v>
      </c>
      <c r="B138" s="17" t="s">
        <v>249</v>
      </c>
      <c r="C138" s="3">
        <v>177234</v>
      </c>
      <c r="D138" s="3">
        <v>177234</v>
      </c>
      <c r="E138" s="3">
        <v>177234</v>
      </c>
      <c r="F138" s="3">
        <f t="shared" si="3"/>
        <v>0</v>
      </c>
      <c r="G138" s="1"/>
      <c r="H138" s="3">
        <v>177234</v>
      </c>
      <c r="I138" s="3">
        <v>177234</v>
      </c>
      <c r="J138" s="3">
        <v>177234</v>
      </c>
      <c r="K138" s="3">
        <f t="shared" si="4"/>
        <v>0</v>
      </c>
      <c r="L138" s="3">
        <v>177234</v>
      </c>
      <c r="M138" s="3">
        <v>177234</v>
      </c>
      <c r="N138" s="3">
        <v>177234</v>
      </c>
      <c r="O138" s="3">
        <f t="shared" si="5"/>
        <v>0</v>
      </c>
    </row>
    <row r="139" spans="1:15" ht="31.5" x14ac:dyDescent="0.25">
      <c r="A139" s="11" t="s">
        <v>250</v>
      </c>
      <c r="B139" s="12" t="s">
        <v>251</v>
      </c>
      <c r="C139" s="2">
        <f>SUM(C140:C204)</f>
        <v>1191069.4000000001</v>
      </c>
      <c r="D139" s="2">
        <f>SUM(D140:D204)</f>
        <v>1477038.1000000006</v>
      </c>
      <c r="E139" s="2">
        <f>SUM(E140:E204)</f>
        <v>1350391.1000000003</v>
      </c>
      <c r="F139" s="2">
        <f t="shared" si="3"/>
        <v>-126647.00000000023</v>
      </c>
      <c r="G139" s="1"/>
      <c r="H139" s="2">
        <f>SUM(H140:H204)</f>
        <v>735834.90000000026</v>
      </c>
      <c r="I139" s="2">
        <f>SUM(I140:I204)</f>
        <v>736415.30000000016</v>
      </c>
      <c r="J139" s="2">
        <f>SUM(J140:J204)</f>
        <v>786415.3</v>
      </c>
      <c r="K139" s="3">
        <f t="shared" si="4"/>
        <v>49999.999999999884</v>
      </c>
      <c r="L139" s="2">
        <f>SUM(L140:L204)</f>
        <v>416252.09999999992</v>
      </c>
      <c r="M139" s="2">
        <f>SUM(M140:M204)</f>
        <v>616252.10000000021</v>
      </c>
      <c r="N139" s="2">
        <f>SUM(N140:N204)</f>
        <v>616252.10000000021</v>
      </c>
      <c r="O139" s="3">
        <f t="shared" si="5"/>
        <v>0</v>
      </c>
    </row>
    <row r="140" spans="1:15" ht="94.5" x14ac:dyDescent="0.25">
      <c r="A140" s="9" t="s">
        <v>252</v>
      </c>
      <c r="B140" s="17" t="s">
        <v>253</v>
      </c>
      <c r="C140" s="3">
        <v>181706.6</v>
      </c>
      <c r="D140" s="3">
        <v>321542.2</v>
      </c>
      <c r="E140" s="3">
        <v>321542.2</v>
      </c>
      <c r="F140" s="3">
        <f t="shared" si="3"/>
        <v>0</v>
      </c>
      <c r="G140" s="1"/>
      <c r="H140" s="3">
        <v>87402.1</v>
      </c>
      <c r="I140" s="3">
        <v>87402.1</v>
      </c>
      <c r="J140" s="3">
        <v>87402.1</v>
      </c>
      <c r="K140" s="3">
        <f t="shared" si="4"/>
        <v>0</v>
      </c>
      <c r="L140" s="3">
        <v>86057.1</v>
      </c>
      <c r="M140" s="3">
        <v>86057.1</v>
      </c>
      <c r="N140" s="3">
        <v>86057.1</v>
      </c>
      <c r="O140" s="3">
        <f t="shared" si="5"/>
        <v>0</v>
      </c>
    </row>
    <row r="141" spans="1:15" ht="94.5" x14ac:dyDescent="0.25">
      <c r="A141" s="9" t="s">
        <v>252</v>
      </c>
      <c r="B141" s="17" t="s">
        <v>254</v>
      </c>
      <c r="C141" s="3">
        <v>204161</v>
      </c>
      <c r="D141" s="3">
        <v>118300</v>
      </c>
      <c r="E141" s="3">
        <v>31828.3</v>
      </c>
      <c r="F141" s="3">
        <f t="shared" si="3"/>
        <v>-86471.7</v>
      </c>
      <c r="G141" s="1" t="s">
        <v>255</v>
      </c>
      <c r="H141" s="3">
        <v>0</v>
      </c>
      <c r="I141" s="3">
        <v>0</v>
      </c>
      <c r="J141" s="3">
        <v>0</v>
      </c>
      <c r="K141" s="3">
        <f t="shared" si="4"/>
        <v>0</v>
      </c>
      <c r="L141" s="3">
        <v>0</v>
      </c>
      <c r="M141" s="3">
        <v>0</v>
      </c>
      <c r="N141" s="3">
        <v>0</v>
      </c>
      <c r="O141" s="3">
        <f t="shared" si="5"/>
        <v>0</v>
      </c>
    </row>
    <row r="142" spans="1:15" ht="78.75" x14ac:dyDescent="0.25">
      <c r="A142" s="9" t="s">
        <v>256</v>
      </c>
      <c r="B142" s="17" t="s">
        <v>257</v>
      </c>
      <c r="C142" s="3"/>
      <c r="D142" s="3">
        <v>9358.5</v>
      </c>
      <c r="E142" s="3">
        <v>9358.5</v>
      </c>
      <c r="F142" s="3">
        <f t="shared" si="3"/>
        <v>0</v>
      </c>
      <c r="G142" s="1"/>
      <c r="H142" s="3"/>
      <c r="I142" s="3">
        <v>0</v>
      </c>
      <c r="J142" s="3">
        <v>5333.8</v>
      </c>
      <c r="K142" s="3">
        <f t="shared" si="4"/>
        <v>5333.8</v>
      </c>
      <c r="L142" s="3"/>
      <c r="M142" s="3">
        <v>0</v>
      </c>
      <c r="N142" s="3">
        <v>0</v>
      </c>
      <c r="O142" s="3">
        <f t="shared" si="5"/>
        <v>0</v>
      </c>
    </row>
    <row r="143" spans="1:15" ht="63" x14ac:dyDescent="0.25">
      <c r="A143" s="9" t="s">
        <v>256</v>
      </c>
      <c r="B143" s="17" t="s">
        <v>435</v>
      </c>
      <c r="C143" s="3"/>
      <c r="D143" s="3">
        <v>0</v>
      </c>
      <c r="E143" s="3">
        <v>3667.6</v>
      </c>
      <c r="F143" s="3">
        <f t="shared" si="3"/>
        <v>3667.6</v>
      </c>
      <c r="G143" s="1" t="s">
        <v>436</v>
      </c>
      <c r="H143" s="3"/>
      <c r="I143" s="3">
        <v>0</v>
      </c>
      <c r="J143" s="3">
        <v>0</v>
      </c>
      <c r="K143" s="3">
        <f t="shared" si="4"/>
        <v>0</v>
      </c>
      <c r="L143" s="3"/>
      <c r="M143" s="3">
        <v>0</v>
      </c>
      <c r="N143" s="3">
        <v>0</v>
      </c>
      <c r="O143" s="3">
        <f t="shared" si="5"/>
        <v>0</v>
      </c>
    </row>
    <row r="144" spans="1:15" ht="47.25" x14ac:dyDescent="0.25">
      <c r="A144" s="9" t="s">
        <v>258</v>
      </c>
      <c r="B144" s="17" t="s">
        <v>259</v>
      </c>
      <c r="C144" s="3">
        <v>0</v>
      </c>
      <c r="D144" s="3">
        <v>211.2</v>
      </c>
      <c r="E144" s="3">
        <v>211.2</v>
      </c>
      <c r="F144" s="3">
        <f t="shared" ref="F144:F209" si="6">E144-D144</f>
        <v>0</v>
      </c>
      <c r="G144" s="1"/>
      <c r="H144" s="3"/>
      <c r="I144" s="3">
        <v>0</v>
      </c>
      <c r="J144" s="3">
        <v>0</v>
      </c>
      <c r="K144" s="3">
        <f t="shared" si="4"/>
        <v>0</v>
      </c>
      <c r="L144" s="3"/>
      <c r="M144" s="3">
        <v>0</v>
      </c>
      <c r="N144" s="3">
        <v>0</v>
      </c>
      <c r="O144" s="3">
        <f t="shared" si="5"/>
        <v>0</v>
      </c>
    </row>
    <row r="145" spans="1:15" ht="78.75" x14ac:dyDescent="0.25">
      <c r="A145" s="44" t="s">
        <v>442</v>
      </c>
      <c r="B145" s="17" t="s">
        <v>443</v>
      </c>
      <c r="C145" s="3"/>
      <c r="D145" s="3">
        <v>0</v>
      </c>
      <c r="E145" s="3">
        <v>32688</v>
      </c>
      <c r="F145" s="3">
        <f>E145-D145</f>
        <v>32688</v>
      </c>
      <c r="G145" s="1" t="s">
        <v>255</v>
      </c>
      <c r="H145" s="3"/>
      <c r="I145" s="3">
        <v>0</v>
      </c>
      <c r="J145" s="3">
        <v>0</v>
      </c>
      <c r="K145" s="3">
        <f>J145-I145</f>
        <v>0</v>
      </c>
      <c r="L145" s="3"/>
      <c r="M145" s="3">
        <v>0</v>
      </c>
      <c r="N145" s="3">
        <v>0</v>
      </c>
      <c r="O145" s="3">
        <f>N145-M145</f>
        <v>0</v>
      </c>
    </row>
    <row r="146" spans="1:15" ht="78.75" x14ac:dyDescent="0.25">
      <c r="A146" s="44" t="s">
        <v>441</v>
      </c>
      <c r="B146" s="17" t="s">
        <v>444</v>
      </c>
      <c r="C146" s="3"/>
      <c r="D146" s="3">
        <v>0</v>
      </c>
      <c r="E146" s="3">
        <v>16921.3</v>
      </c>
      <c r="F146" s="3">
        <f>E146-D146</f>
        <v>16921.3</v>
      </c>
      <c r="G146" s="1" t="s">
        <v>255</v>
      </c>
      <c r="H146" s="3"/>
      <c r="I146" s="3">
        <v>0</v>
      </c>
      <c r="J146" s="3">
        <v>0</v>
      </c>
      <c r="K146" s="3">
        <f>J146-I146</f>
        <v>0</v>
      </c>
      <c r="L146" s="3"/>
      <c r="M146" s="3">
        <v>0</v>
      </c>
      <c r="N146" s="3">
        <v>0</v>
      </c>
      <c r="O146" s="3">
        <f>N146-M146</f>
        <v>0</v>
      </c>
    </row>
    <row r="147" spans="1:15" ht="34.5" customHeight="1" x14ac:dyDescent="0.25">
      <c r="A147" s="9" t="s">
        <v>260</v>
      </c>
      <c r="B147" s="17" t="s">
        <v>261</v>
      </c>
      <c r="C147" s="3">
        <v>4114.5</v>
      </c>
      <c r="D147" s="3">
        <v>3809.6</v>
      </c>
      <c r="E147" s="3">
        <v>3809.6</v>
      </c>
      <c r="F147" s="3">
        <f t="shared" si="6"/>
        <v>0</v>
      </c>
      <c r="G147" s="1"/>
      <c r="H147" s="3">
        <v>0</v>
      </c>
      <c r="I147" s="3">
        <v>0</v>
      </c>
      <c r="J147" s="3">
        <v>0</v>
      </c>
      <c r="K147" s="3">
        <f t="shared" si="4"/>
        <v>0</v>
      </c>
      <c r="L147" s="3">
        <v>0</v>
      </c>
      <c r="M147" s="3">
        <v>0</v>
      </c>
      <c r="N147" s="3">
        <v>0</v>
      </c>
      <c r="O147" s="3">
        <f t="shared" si="5"/>
        <v>0</v>
      </c>
    </row>
    <row r="148" spans="1:15" ht="126" x14ac:dyDescent="0.25">
      <c r="A148" s="9" t="s">
        <v>262</v>
      </c>
      <c r="B148" s="17" t="s">
        <v>263</v>
      </c>
      <c r="C148" s="3">
        <v>0</v>
      </c>
      <c r="D148" s="3">
        <v>387.4</v>
      </c>
      <c r="E148" s="3">
        <v>387.4</v>
      </c>
      <c r="F148" s="3">
        <f t="shared" si="6"/>
        <v>0</v>
      </c>
      <c r="G148" s="1"/>
      <c r="H148" s="3"/>
      <c r="I148" s="3">
        <v>0</v>
      </c>
      <c r="J148" s="3">
        <v>0</v>
      </c>
      <c r="K148" s="3">
        <f t="shared" si="4"/>
        <v>0</v>
      </c>
      <c r="L148" s="3"/>
      <c r="M148" s="3">
        <v>0</v>
      </c>
      <c r="N148" s="3">
        <v>0</v>
      </c>
      <c r="O148" s="3">
        <f t="shared" si="5"/>
        <v>0</v>
      </c>
    </row>
    <row r="149" spans="1:15" ht="110.25" x14ac:dyDescent="0.25">
      <c r="A149" s="9" t="s">
        <v>264</v>
      </c>
      <c r="B149" s="17" t="s">
        <v>265</v>
      </c>
      <c r="C149" s="3">
        <v>0</v>
      </c>
      <c r="D149" s="3">
        <v>21173.5</v>
      </c>
      <c r="E149" s="3">
        <v>21173.5</v>
      </c>
      <c r="F149" s="3">
        <f t="shared" si="6"/>
        <v>0</v>
      </c>
      <c r="G149" s="1"/>
      <c r="H149" s="3"/>
      <c r="I149" s="3">
        <v>0</v>
      </c>
      <c r="J149" s="3">
        <v>0</v>
      </c>
      <c r="K149" s="3">
        <f t="shared" si="4"/>
        <v>0</v>
      </c>
      <c r="L149" s="3"/>
      <c r="M149" s="3">
        <v>0</v>
      </c>
      <c r="N149" s="3">
        <v>0</v>
      </c>
      <c r="O149" s="3">
        <f t="shared" si="5"/>
        <v>0</v>
      </c>
    </row>
    <row r="150" spans="1:15" ht="126" x14ac:dyDescent="0.25">
      <c r="A150" s="9" t="s">
        <v>264</v>
      </c>
      <c r="B150" s="17" t="s">
        <v>266</v>
      </c>
      <c r="C150" s="3">
        <v>0</v>
      </c>
      <c r="D150" s="3">
        <v>2213.6999999999998</v>
      </c>
      <c r="E150" s="3">
        <v>2213.6999999999998</v>
      </c>
      <c r="F150" s="3">
        <f t="shared" si="6"/>
        <v>0</v>
      </c>
      <c r="G150" s="1"/>
      <c r="H150" s="3"/>
      <c r="I150" s="3">
        <v>0</v>
      </c>
      <c r="J150" s="3">
        <v>0</v>
      </c>
      <c r="K150" s="3">
        <f t="shared" si="4"/>
        <v>0</v>
      </c>
      <c r="L150" s="3"/>
      <c r="M150" s="3">
        <v>0</v>
      </c>
      <c r="N150" s="3">
        <v>0</v>
      </c>
      <c r="O150" s="3">
        <f t="shared" si="5"/>
        <v>0</v>
      </c>
    </row>
    <row r="151" spans="1:15" ht="126" x14ac:dyDescent="0.25">
      <c r="A151" s="9" t="s">
        <v>264</v>
      </c>
      <c r="B151" s="17" t="s">
        <v>267</v>
      </c>
      <c r="C151" s="3">
        <v>0</v>
      </c>
      <c r="D151" s="3">
        <v>15203.1</v>
      </c>
      <c r="E151" s="3">
        <v>15203.1</v>
      </c>
      <c r="F151" s="3">
        <f t="shared" si="6"/>
        <v>0</v>
      </c>
      <c r="G151" s="1"/>
      <c r="H151" s="3"/>
      <c r="I151" s="3">
        <v>0</v>
      </c>
      <c r="J151" s="3">
        <v>0</v>
      </c>
      <c r="K151" s="3">
        <f t="shared" si="4"/>
        <v>0</v>
      </c>
      <c r="L151" s="3"/>
      <c r="M151" s="3">
        <v>0</v>
      </c>
      <c r="N151" s="3">
        <v>0</v>
      </c>
      <c r="O151" s="3">
        <f t="shared" si="5"/>
        <v>0</v>
      </c>
    </row>
    <row r="152" spans="1:15" ht="94.5" x14ac:dyDescent="0.25">
      <c r="A152" s="9" t="s">
        <v>268</v>
      </c>
      <c r="B152" s="17" t="s">
        <v>269</v>
      </c>
      <c r="C152" s="3">
        <v>3793.1</v>
      </c>
      <c r="D152" s="3">
        <v>3793.1</v>
      </c>
      <c r="E152" s="3">
        <v>3793.1</v>
      </c>
      <c r="F152" s="3">
        <f t="shared" si="6"/>
        <v>0</v>
      </c>
      <c r="G152" s="1"/>
      <c r="H152" s="3">
        <v>0</v>
      </c>
      <c r="I152" s="3">
        <v>0</v>
      </c>
      <c r="J152" s="3">
        <v>0</v>
      </c>
      <c r="K152" s="3">
        <f t="shared" si="4"/>
        <v>0</v>
      </c>
      <c r="L152" s="3">
        <v>0</v>
      </c>
      <c r="M152" s="3">
        <v>0</v>
      </c>
      <c r="N152" s="3">
        <v>0</v>
      </c>
      <c r="O152" s="3">
        <f t="shared" si="5"/>
        <v>0</v>
      </c>
    </row>
    <row r="153" spans="1:15" ht="63" x14ac:dyDescent="0.25">
      <c r="A153" s="9" t="s">
        <v>270</v>
      </c>
      <c r="B153" s="17" t="s">
        <v>271</v>
      </c>
      <c r="C153" s="3">
        <v>116527.2</v>
      </c>
      <c r="D153" s="3">
        <v>116527.2</v>
      </c>
      <c r="E153" s="3">
        <v>116527.2</v>
      </c>
      <c r="F153" s="3">
        <f t="shared" si="6"/>
        <v>0</v>
      </c>
      <c r="G153" s="1"/>
      <c r="H153" s="3">
        <v>112822.1</v>
      </c>
      <c r="I153" s="3">
        <v>112822.1</v>
      </c>
      <c r="J153" s="3">
        <v>112822.1</v>
      </c>
      <c r="K153" s="3">
        <f t="shared" si="4"/>
        <v>0</v>
      </c>
      <c r="L153" s="3">
        <v>109886.39999999999</v>
      </c>
      <c r="M153" s="3">
        <v>109886.39999999999</v>
      </c>
      <c r="N153" s="3">
        <v>109886.39999999999</v>
      </c>
      <c r="O153" s="3">
        <f t="shared" si="5"/>
        <v>0</v>
      </c>
    </row>
    <row r="154" spans="1:15" ht="63" x14ac:dyDescent="0.25">
      <c r="A154" s="9" t="s">
        <v>272</v>
      </c>
      <c r="B154" s="17" t="s">
        <v>273</v>
      </c>
      <c r="C154" s="3">
        <v>106349.4</v>
      </c>
      <c r="D154" s="3">
        <v>106349.4</v>
      </c>
      <c r="E154" s="3">
        <v>106349.4</v>
      </c>
      <c r="F154" s="3">
        <f t="shared" si="6"/>
        <v>0</v>
      </c>
      <c r="G154" s="1"/>
      <c r="H154" s="3">
        <v>0</v>
      </c>
      <c r="I154" s="3">
        <v>0</v>
      </c>
      <c r="J154" s="3">
        <v>0</v>
      </c>
      <c r="K154" s="3">
        <f t="shared" si="4"/>
        <v>0</v>
      </c>
      <c r="L154" s="3">
        <v>0</v>
      </c>
      <c r="M154" s="3">
        <v>0</v>
      </c>
      <c r="N154" s="3">
        <v>0</v>
      </c>
      <c r="O154" s="3">
        <f t="shared" si="5"/>
        <v>0</v>
      </c>
    </row>
    <row r="155" spans="1:15" ht="31.5" x14ac:dyDescent="0.25">
      <c r="A155" s="9" t="s">
        <v>274</v>
      </c>
      <c r="B155" s="17" t="s">
        <v>275</v>
      </c>
      <c r="C155" s="3">
        <v>0</v>
      </c>
      <c r="D155" s="3">
        <v>6954.8</v>
      </c>
      <c r="E155" s="3">
        <v>6869.4</v>
      </c>
      <c r="F155" s="3">
        <f t="shared" si="6"/>
        <v>-85.400000000000546</v>
      </c>
      <c r="G155" s="1" t="s">
        <v>255</v>
      </c>
      <c r="H155" s="3"/>
      <c r="I155" s="3">
        <v>0</v>
      </c>
      <c r="J155" s="3">
        <v>0</v>
      </c>
      <c r="K155" s="3">
        <f t="shared" si="4"/>
        <v>0</v>
      </c>
      <c r="L155" s="3"/>
      <c r="M155" s="3">
        <v>0</v>
      </c>
      <c r="N155" s="3">
        <v>0</v>
      </c>
      <c r="O155" s="3">
        <f t="shared" si="5"/>
        <v>0</v>
      </c>
    </row>
    <row r="156" spans="1:15" ht="47.25" x14ac:dyDescent="0.25">
      <c r="A156" s="9" t="s">
        <v>276</v>
      </c>
      <c r="B156" s="17" t="s">
        <v>277</v>
      </c>
      <c r="C156" s="3">
        <v>1321.8</v>
      </c>
      <c r="D156" s="3">
        <v>1180</v>
      </c>
      <c r="E156" s="3">
        <v>1180</v>
      </c>
      <c r="F156" s="3">
        <f t="shared" si="6"/>
        <v>0</v>
      </c>
      <c r="G156" s="1"/>
      <c r="H156" s="3">
        <v>0</v>
      </c>
      <c r="I156" s="3">
        <v>0</v>
      </c>
      <c r="J156" s="3">
        <v>0</v>
      </c>
      <c r="K156" s="3">
        <f t="shared" si="4"/>
        <v>0</v>
      </c>
      <c r="L156" s="3">
        <v>0</v>
      </c>
      <c r="M156" s="3">
        <v>0</v>
      </c>
      <c r="N156" s="3">
        <v>0</v>
      </c>
      <c r="O156" s="3">
        <f t="shared" si="5"/>
        <v>0</v>
      </c>
    </row>
    <row r="157" spans="1:15" ht="15.75" x14ac:dyDescent="0.25">
      <c r="A157" s="9" t="s">
        <v>276</v>
      </c>
      <c r="B157" s="17" t="s">
        <v>278</v>
      </c>
      <c r="C157" s="3">
        <v>0</v>
      </c>
      <c r="D157" s="3">
        <v>141.80000000000001</v>
      </c>
      <c r="E157" s="3">
        <v>141.80000000000001</v>
      </c>
      <c r="F157" s="3">
        <f t="shared" si="6"/>
        <v>0</v>
      </c>
      <c r="G157" s="1"/>
      <c r="H157" s="3"/>
      <c r="I157" s="3">
        <v>0</v>
      </c>
      <c r="J157" s="3">
        <v>0</v>
      </c>
      <c r="K157" s="3">
        <f t="shared" si="4"/>
        <v>0</v>
      </c>
      <c r="L157" s="3"/>
      <c r="M157" s="3">
        <v>0</v>
      </c>
      <c r="N157" s="3">
        <v>0</v>
      </c>
      <c r="O157" s="3">
        <f t="shared" si="5"/>
        <v>0</v>
      </c>
    </row>
    <row r="158" spans="1:15" ht="63" x14ac:dyDescent="0.25">
      <c r="A158" s="45" t="s">
        <v>279</v>
      </c>
      <c r="B158" s="17" t="s">
        <v>280</v>
      </c>
      <c r="C158" s="3">
        <v>711.9</v>
      </c>
      <c r="D158" s="3">
        <v>711.9</v>
      </c>
      <c r="E158" s="3">
        <v>711.9</v>
      </c>
      <c r="F158" s="3">
        <f t="shared" si="6"/>
        <v>0</v>
      </c>
      <c r="G158" s="1"/>
      <c r="H158" s="3">
        <v>712.8</v>
      </c>
      <c r="I158" s="3">
        <v>712.8</v>
      </c>
      <c r="J158" s="3">
        <v>712.8</v>
      </c>
      <c r="K158" s="3">
        <f t="shared" si="4"/>
        <v>0</v>
      </c>
      <c r="L158" s="3">
        <v>731.4</v>
      </c>
      <c r="M158" s="3">
        <v>731.4</v>
      </c>
      <c r="N158" s="3">
        <v>731.4</v>
      </c>
      <c r="O158" s="3">
        <f t="shared" si="5"/>
        <v>0</v>
      </c>
    </row>
    <row r="159" spans="1:15" ht="63" x14ac:dyDescent="0.25">
      <c r="A159" s="45" t="s">
        <v>279</v>
      </c>
      <c r="B159" s="46" t="s">
        <v>281</v>
      </c>
      <c r="C159" s="3">
        <v>0</v>
      </c>
      <c r="D159" s="3">
        <v>0</v>
      </c>
      <c r="E159" s="3">
        <v>0</v>
      </c>
      <c r="F159" s="3">
        <f t="shared" si="6"/>
        <v>0</v>
      </c>
      <c r="G159" s="1"/>
      <c r="H159" s="3">
        <v>3769.3</v>
      </c>
      <c r="I159" s="3">
        <v>3769.3</v>
      </c>
      <c r="J159" s="3">
        <v>3769.3</v>
      </c>
      <c r="K159" s="3">
        <f t="shared" si="4"/>
        <v>0</v>
      </c>
      <c r="L159" s="3">
        <v>0</v>
      </c>
      <c r="M159" s="3">
        <v>0</v>
      </c>
      <c r="N159" s="3">
        <v>0</v>
      </c>
      <c r="O159" s="3">
        <f t="shared" si="5"/>
        <v>0</v>
      </c>
    </row>
    <row r="160" spans="1:15" ht="31.5" x14ac:dyDescent="0.25">
      <c r="A160" s="44" t="s">
        <v>282</v>
      </c>
      <c r="B160" s="28" t="s">
        <v>283</v>
      </c>
      <c r="C160" s="3">
        <v>53223.1</v>
      </c>
      <c r="D160" s="3">
        <v>53223.1</v>
      </c>
      <c r="E160" s="3">
        <v>53223.1</v>
      </c>
      <c r="F160" s="3">
        <f t="shared" si="6"/>
        <v>0</v>
      </c>
      <c r="G160" s="1"/>
      <c r="H160" s="3">
        <v>0</v>
      </c>
      <c r="I160" s="3">
        <v>0</v>
      </c>
      <c r="J160" s="3">
        <v>0</v>
      </c>
      <c r="K160" s="3">
        <f t="shared" si="4"/>
        <v>0</v>
      </c>
      <c r="L160" s="3">
        <v>0</v>
      </c>
      <c r="M160" s="3">
        <v>0</v>
      </c>
      <c r="N160" s="3">
        <v>0</v>
      </c>
      <c r="O160" s="3">
        <f t="shared" si="5"/>
        <v>0</v>
      </c>
    </row>
    <row r="161" spans="1:15" ht="35.25" customHeight="1" x14ac:dyDescent="0.25">
      <c r="A161" s="44" t="s">
        <v>284</v>
      </c>
      <c r="B161" s="28" t="s">
        <v>285</v>
      </c>
      <c r="C161" s="3">
        <v>0</v>
      </c>
      <c r="D161" s="3">
        <v>0</v>
      </c>
      <c r="E161" s="3">
        <v>0</v>
      </c>
      <c r="F161" s="3">
        <f t="shared" si="6"/>
        <v>0</v>
      </c>
      <c r="G161" s="1"/>
      <c r="H161" s="3">
        <v>0</v>
      </c>
      <c r="I161" s="3">
        <v>0</v>
      </c>
      <c r="J161" s="3">
        <v>0</v>
      </c>
      <c r="K161" s="3">
        <f t="shared" si="4"/>
        <v>0</v>
      </c>
      <c r="L161" s="3">
        <v>16000</v>
      </c>
      <c r="M161" s="3">
        <v>16000</v>
      </c>
      <c r="N161" s="3">
        <v>16000</v>
      </c>
      <c r="O161" s="3">
        <f t="shared" si="5"/>
        <v>0</v>
      </c>
    </row>
    <row r="162" spans="1:15" ht="47.25" x14ac:dyDescent="0.25">
      <c r="A162" s="44" t="s">
        <v>286</v>
      </c>
      <c r="B162" s="17" t="s">
        <v>287</v>
      </c>
      <c r="C162" s="3">
        <v>0</v>
      </c>
      <c r="D162" s="3">
        <v>108510.1</v>
      </c>
      <c r="E162" s="3">
        <v>108510.1</v>
      </c>
      <c r="F162" s="3">
        <f t="shared" si="6"/>
        <v>0</v>
      </c>
      <c r="G162" s="1"/>
      <c r="H162" s="3">
        <v>0</v>
      </c>
      <c r="I162" s="3">
        <v>0</v>
      </c>
      <c r="J162" s="3">
        <v>50000</v>
      </c>
      <c r="K162" s="3">
        <f t="shared" si="4"/>
        <v>50000</v>
      </c>
      <c r="L162" s="3">
        <v>0</v>
      </c>
      <c r="M162" s="3">
        <v>0</v>
      </c>
      <c r="N162" s="3">
        <v>0</v>
      </c>
      <c r="O162" s="3">
        <f t="shared" si="5"/>
        <v>0</v>
      </c>
    </row>
    <row r="163" spans="1:15" ht="63" x14ac:dyDescent="0.25">
      <c r="A163" s="44" t="s">
        <v>288</v>
      </c>
      <c r="B163" s="17" t="s">
        <v>289</v>
      </c>
      <c r="C163" s="3">
        <v>100000</v>
      </c>
      <c r="D163" s="3">
        <v>100000</v>
      </c>
      <c r="E163" s="3">
        <v>100000</v>
      </c>
      <c r="F163" s="3">
        <f t="shared" si="6"/>
        <v>0</v>
      </c>
      <c r="G163" s="3"/>
      <c r="H163" s="3">
        <v>100000</v>
      </c>
      <c r="I163" s="3">
        <v>100000</v>
      </c>
      <c r="J163" s="3">
        <v>100000</v>
      </c>
      <c r="K163" s="3">
        <f>J163-I163</f>
        <v>0</v>
      </c>
      <c r="L163" s="3">
        <f>K163-J163</f>
        <v>-100000</v>
      </c>
      <c r="M163" s="47">
        <v>100000</v>
      </c>
      <c r="N163" s="47">
        <v>100000</v>
      </c>
      <c r="O163" s="3">
        <f>N163-M163</f>
        <v>0</v>
      </c>
    </row>
    <row r="164" spans="1:15" ht="47.25" x14ac:dyDescent="0.25">
      <c r="A164" s="44" t="s">
        <v>288</v>
      </c>
      <c r="B164" s="17" t="s">
        <v>290</v>
      </c>
      <c r="C164" s="3">
        <v>5600</v>
      </c>
      <c r="D164" s="3">
        <v>5600</v>
      </c>
      <c r="E164" s="3">
        <v>5600</v>
      </c>
      <c r="F164" s="3">
        <f t="shared" si="6"/>
        <v>0</v>
      </c>
      <c r="G164" s="1"/>
      <c r="H164" s="3">
        <v>0</v>
      </c>
      <c r="I164" s="3">
        <v>0</v>
      </c>
      <c r="J164" s="3">
        <v>0</v>
      </c>
      <c r="K164" s="3">
        <f t="shared" si="4"/>
        <v>0</v>
      </c>
      <c r="L164" s="3">
        <v>0</v>
      </c>
      <c r="M164" s="3">
        <v>0</v>
      </c>
      <c r="N164" s="3">
        <v>0</v>
      </c>
      <c r="O164" s="3">
        <f t="shared" si="5"/>
        <v>0</v>
      </c>
    </row>
    <row r="165" spans="1:15" ht="63" x14ac:dyDescent="0.25">
      <c r="A165" s="44" t="s">
        <v>288</v>
      </c>
      <c r="B165" s="17" t="s">
        <v>291</v>
      </c>
      <c r="C165" s="3">
        <v>5000</v>
      </c>
      <c r="D165" s="3">
        <v>32182.6</v>
      </c>
      <c r="E165" s="3">
        <v>32182.6</v>
      </c>
      <c r="F165" s="3">
        <f t="shared" si="6"/>
        <v>0</v>
      </c>
      <c r="G165" s="1"/>
      <c r="H165" s="3">
        <v>4343.2</v>
      </c>
      <c r="I165" s="3">
        <v>4343.2</v>
      </c>
      <c r="J165" s="3">
        <v>4343.2</v>
      </c>
      <c r="K165" s="3">
        <f t="shared" si="4"/>
        <v>0</v>
      </c>
      <c r="L165" s="3">
        <v>4343.2</v>
      </c>
      <c r="M165" s="3">
        <v>4343.2</v>
      </c>
      <c r="N165" s="3">
        <v>4343.2</v>
      </c>
      <c r="O165" s="3">
        <f t="shared" si="5"/>
        <v>0</v>
      </c>
    </row>
    <row r="166" spans="1:15" ht="36" customHeight="1" x14ac:dyDescent="0.25">
      <c r="A166" s="44" t="s">
        <v>288</v>
      </c>
      <c r="B166" s="17" t="s">
        <v>292</v>
      </c>
      <c r="C166" s="3"/>
      <c r="D166" s="3">
        <v>32688</v>
      </c>
      <c r="E166" s="3">
        <v>0</v>
      </c>
      <c r="F166" s="3">
        <f t="shared" si="6"/>
        <v>-32688</v>
      </c>
      <c r="G166" s="1" t="s">
        <v>255</v>
      </c>
      <c r="H166" s="3"/>
      <c r="I166" s="3">
        <v>0</v>
      </c>
      <c r="J166" s="3">
        <v>0</v>
      </c>
      <c r="K166" s="3">
        <f t="shared" si="4"/>
        <v>0</v>
      </c>
      <c r="L166" s="3"/>
      <c r="M166" s="3">
        <v>0</v>
      </c>
      <c r="N166" s="3">
        <v>0</v>
      </c>
      <c r="O166" s="3">
        <f t="shared" si="5"/>
        <v>0</v>
      </c>
    </row>
    <row r="167" spans="1:15" ht="47.25" x14ac:dyDescent="0.25">
      <c r="A167" s="44" t="s">
        <v>288</v>
      </c>
      <c r="B167" s="17" t="s">
        <v>293</v>
      </c>
      <c r="C167" s="3"/>
      <c r="D167" s="3">
        <v>16921.3</v>
      </c>
      <c r="E167" s="3">
        <v>0</v>
      </c>
      <c r="F167" s="3">
        <f t="shared" si="6"/>
        <v>-16921.3</v>
      </c>
      <c r="G167" s="1" t="s">
        <v>255</v>
      </c>
      <c r="H167" s="3"/>
      <c r="I167" s="3">
        <v>0</v>
      </c>
      <c r="J167" s="3">
        <v>0</v>
      </c>
      <c r="K167" s="3">
        <f t="shared" si="4"/>
        <v>0</v>
      </c>
      <c r="L167" s="3"/>
      <c r="M167" s="3">
        <v>0</v>
      </c>
      <c r="N167" s="3">
        <v>0</v>
      </c>
      <c r="O167" s="3">
        <f t="shared" si="5"/>
        <v>0</v>
      </c>
    </row>
    <row r="168" spans="1:15" ht="94.5" x14ac:dyDescent="0.25">
      <c r="A168" s="44" t="s">
        <v>288</v>
      </c>
      <c r="B168" s="17" t="s">
        <v>294</v>
      </c>
      <c r="C168" s="3">
        <v>137466.6</v>
      </c>
      <c r="D168" s="3">
        <v>137466.6</v>
      </c>
      <c r="E168" s="3">
        <v>137466.6</v>
      </c>
      <c r="F168" s="3">
        <f t="shared" si="6"/>
        <v>0</v>
      </c>
      <c r="G168" s="1"/>
      <c r="H168" s="3">
        <v>130593.3</v>
      </c>
      <c r="I168" s="3">
        <v>130593.3</v>
      </c>
      <c r="J168" s="3">
        <v>130593.3</v>
      </c>
      <c r="K168" s="3">
        <f t="shared" si="4"/>
        <v>0</v>
      </c>
      <c r="L168" s="3">
        <v>123720</v>
      </c>
      <c r="M168" s="3">
        <v>123720</v>
      </c>
      <c r="N168" s="3">
        <v>123720</v>
      </c>
      <c r="O168" s="3">
        <f t="shared" si="5"/>
        <v>0</v>
      </c>
    </row>
    <row r="169" spans="1:15" ht="47.25" x14ac:dyDescent="0.25">
      <c r="A169" s="44" t="s">
        <v>288</v>
      </c>
      <c r="B169" s="17" t="s">
        <v>295</v>
      </c>
      <c r="C169" s="3">
        <v>6954.8</v>
      </c>
      <c r="D169" s="3">
        <v>0</v>
      </c>
      <c r="E169" s="3">
        <v>0</v>
      </c>
      <c r="F169" s="3">
        <f t="shared" si="6"/>
        <v>0</v>
      </c>
      <c r="G169" s="1"/>
      <c r="H169" s="3">
        <v>7767.9</v>
      </c>
      <c r="I169" s="3">
        <v>7767.9</v>
      </c>
      <c r="J169" s="3">
        <v>7767.9</v>
      </c>
      <c r="K169" s="3">
        <f t="shared" si="4"/>
        <v>0</v>
      </c>
      <c r="L169" s="3">
        <v>8446.4</v>
      </c>
      <c r="M169" s="3">
        <v>8446.4</v>
      </c>
      <c r="N169" s="3">
        <v>8446.4</v>
      </c>
      <c r="O169" s="3">
        <f t="shared" si="5"/>
        <v>0</v>
      </c>
    </row>
    <row r="170" spans="1:15" ht="94.5" x14ac:dyDescent="0.25">
      <c r="A170" s="44" t="s">
        <v>288</v>
      </c>
      <c r="B170" s="14" t="s">
        <v>296</v>
      </c>
      <c r="C170" s="3">
        <v>0</v>
      </c>
      <c r="D170" s="3">
        <v>0</v>
      </c>
      <c r="E170" s="3">
        <v>0</v>
      </c>
      <c r="F170" s="3">
        <f t="shared" si="6"/>
        <v>0</v>
      </c>
      <c r="G170" s="1"/>
      <c r="H170" s="3">
        <v>20099.900000000001</v>
      </c>
      <c r="I170" s="3">
        <v>17251.099999999999</v>
      </c>
      <c r="J170" s="3">
        <v>17251.099999999999</v>
      </c>
      <c r="K170" s="3">
        <f t="shared" ref="K170:K236" si="7">J170-I170</f>
        <v>0</v>
      </c>
      <c r="L170" s="3">
        <v>20099.900000000001</v>
      </c>
      <c r="M170" s="3">
        <v>20099.900000000001</v>
      </c>
      <c r="N170" s="3">
        <v>20099.900000000001</v>
      </c>
      <c r="O170" s="3">
        <f t="shared" ref="O170:O236" si="8">N170-M170</f>
        <v>0</v>
      </c>
    </row>
    <row r="171" spans="1:15" ht="78.75" x14ac:dyDescent="0.25">
      <c r="A171" s="44" t="s">
        <v>288</v>
      </c>
      <c r="B171" s="14" t="s">
        <v>297</v>
      </c>
      <c r="C171" s="3">
        <v>8100</v>
      </c>
      <c r="D171" s="3">
        <v>47165.9</v>
      </c>
      <c r="E171" s="3">
        <v>47165.9</v>
      </c>
      <c r="F171" s="3">
        <f t="shared" si="6"/>
        <v>0</v>
      </c>
      <c r="G171" s="1"/>
      <c r="H171" s="3">
        <v>0</v>
      </c>
      <c r="I171" s="3">
        <v>0</v>
      </c>
      <c r="J171" s="3">
        <v>0</v>
      </c>
      <c r="K171" s="3">
        <f t="shared" si="7"/>
        <v>0</v>
      </c>
      <c r="L171" s="3">
        <v>0</v>
      </c>
      <c r="M171" s="3">
        <v>0</v>
      </c>
      <c r="N171" s="3">
        <v>0</v>
      </c>
      <c r="O171" s="3">
        <f t="shared" si="8"/>
        <v>0</v>
      </c>
    </row>
    <row r="172" spans="1:15" ht="47.25" x14ac:dyDescent="0.25">
      <c r="A172" s="44" t="s">
        <v>288</v>
      </c>
      <c r="B172" s="14" t="s">
        <v>298</v>
      </c>
      <c r="C172" s="3">
        <v>0</v>
      </c>
      <c r="D172" s="3">
        <v>0</v>
      </c>
      <c r="E172" s="3">
        <v>0</v>
      </c>
      <c r="F172" s="3">
        <f t="shared" si="6"/>
        <v>0</v>
      </c>
      <c r="G172" s="1"/>
      <c r="H172" s="3">
        <v>0</v>
      </c>
      <c r="I172" s="3">
        <v>0</v>
      </c>
      <c r="J172" s="3">
        <v>0</v>
      </c>
      <c r="K172" s="3">
        <f t="shared" si="7"/>
        <v>0</v>
      </c>
      <c r="L172" s="3">
        <v>30387.200000000001</v>
      </c>
      <c r="M172" s="3">
        <v>30387.200000000001</v>
      </c>
      <c r="N172" s="3">
        <v>30387.200000000001</v>
      </c>
      <c r="O172" s="3">
        <f t="shared" si="8"/>
        <v>0</v>
      </c>
    </row>
    <row r="173" spans="1:15" ht="47.25" x14ac:dyDescent="0.25">
      <c r="A173" s="44" t="s">
        <v>288</v>
      </c>
      <c r="B173" s="14" t="s">
        <v>299</v>
      </c>
      <c r="C173" s="3">
        <v>72336.5</v>
      </c>
      <c r="D173" s="3">
        <v>72336.5</v>
      </c>
      <c r="E173" s="3">
        <v>25322.3</v>
      </c>
      <c r="F173" s="3">
        <f t="shared" si="6"/>
        <v>-47014.2</v>
      </c>
      <c r="G173" s="1" t="s">
        <v>255</v>
      </c>
      <c r="H173" s="3">
        <v>158200</v>
      </c>
      <c r="I173" s="3">
        <v>158200</v>
      </c>
      <c r="J173" s="3">
        <v>158200</v>
      </c>
      <c r="K173" s="3">
        <f t="shared" si="7"/>
        <v>0</v>
      </c>
      <c r="L173" s="3">
        <v>0</v>
      </c>
      <c r="M173" s="3">
        <v>0</v>
      </c>
      <c r="N173" s="3">
        <v>0</v>
      </c>
      <c r="O173" s="3">
        <f t="shared" si="8"/>
        <v>0</v>
      </c>
    </row>
    <row r="174" spans="1:15" ht="31.5" x14ac:dyDescent="0.25">
      <c r="A174" s="44" t="s">
        <v>288</v>
      </c>
      <c r="B174" s="14" t="s">
        <v>300</v>
      </c>
      <c r="C174" s="3">
        <v>41182.199999999997</v>
      </c>
      <c r="D174" s="3">
        <v>41181.1</v>
      </c>
      <c r="E174" s="3">
        <v>41181.1</v>
      </c>
      <c r="F174" s="3">
        <f t="shared" si="6"/>
        <v>0</v>
      </c>
      <c r="G174" s="1"/>
      <c r="H174" s="3">
        <v>0</v>
      </c>
      <c r="I174" s="3">
        <v>0</v>
      </c>
      <c r="J174" s="3">
        <v>0</v>
      </c>
      <c r="K174" s="3">
        <f t="shared" si="7"/>
        <v>0</v>
      </c>
      <c r="L174" s="3">
        <v>0</v>
      </c>
      <c r="M174" s="3">
        <v>0</v>
      </c>
      <c r="N174" s="3">
        <v>0</v>
      </c>
      <c r="O174" s="3">
        <f t="shared" si="8"/>
        <v>0</v>
      </c>
    </row>
    <row r="175" spans="1:15" ht="63" x14ac:dyDescent="0.25">
      <c r="A175" s="44" t="s">
        <v>288</v>
      </c>
      <c r="B175" s="14" t="s">
        <v>301</v>
      </c>
      <c r="C175" s="3">
        <v>3429.1</v>
      </c>
      <c r="D175" s="3">
        <v>3429.1</v>
      </c>
      <c r="E175" s="3">
        <v>3429.1</v>
      </c>
      <c r="F175" s="3">
        <f t="shared" si="6"/>
        <v>0</v>
      </c>
      <c r="G175" s="1"/>
      <c r="H175" s="3">
        <v>0</v>
      </c>
      <c r="I175" s="3">
        <v>3429.2</v>
      </c>
      <c r="J175" s="3">
        <v>3429.2</v>
      </c>
      <c r="K175" s="3">
        <f t="shared" si="7"/>
        <v>0</v>
      </c>
      <c r="L175" s="3">
        <v>0</v>
      </c>
      <c r="M175" s="3">
        <v>0</v>
      </c>
      <c r="N175" s="3">
        <v>0</v>
      </c>
      <c r="O175" s="3">
        <f t="shared" si="8"/>
        <v>0</v>
      </c>
    </row>
    <row r="176" spans="1:15" ht="47.25" x14ac:dyDescent="0.25">
      <c r="A176" s="9" t="s">
        <v>302</v>
      </c>
      <c r="B176" s="17" t="s">
        <v>303</v>
      </c>
      <c r="C176" s="3">
        <v>24846</v>
      </c>
      <c r="D176" s="3">
        <v>24842.3</v>
      </c>
      <c r="E176" s="3">
        <v>27940</v>
      </c>
      <c r="F176" s="3">
        <f t="shared" si="6"/>
        <v>3097.7000000000007</v>
      </c>
      <c r="G176" s="1" t="s">
        <v>255</v>
      </c>
      <c r="H176" s="3">
        <v>24846</v>
      </c>
      <c r="I176" s="3">
        <v>24846</v>
      </c>
      <c r="J176" s="3">
        <v>24846</v>
      </c>
      <c r="K176" s="3">
        <f t="shared" si="7"/>
        <v>0</v>
      </c>
      <c r="L176" s="3">
        <v>24846</v>
      </c>
      <c r="M176" s="3">
        <v>24846</v>
      </c>
      <c r="N176" s="3">
        <v>24846</v>
      </c>
      <c r="O176" s="3">
        <f t="shared" si="8"/>
        <v>0</v>
      </c>
    </row>
    <row r="177" spans="1:15" ht="63" x14ac:dyDescent="0.25">
      <c r="A177" s="9" t="s">
        <v>304</v>
      </c>
      <c r="B177" s="14" t="s">
        <v>305</v>
      </c>
      <c r="C177" s="3">
        <v>2525.6</v>
      </c>
      <c r="D177" s="3">
        <v>2525.6</v>
      </c>
      <c r="E177" s="3">
        <v>2525.6</v>
      </c>
      <c r="F177" s="3">
        <f t="shared" si="6"/>
        <v>0</v>
      </c>
      <c r="G177" s="1"/>
      <c r="H177" s="3">
        <v>2525.6</v>
      </c>
      <c r="I177" s="3">
        <v>2525.6</v>
      </c>
      <c r="J177" s="3">
        <v>2525.6</v>
      </c>
      <c r="K177" s="3">
        <f t="shared" si="7"/>
        <v>0</v>
      </c>
      <c r="L177" s="3">
        <v>2525.6</v>
      </c>
      <c r="M177" s="3">
        <v>2525.6</v>
      </c>
      <c r="N177" s="3">
        <v>2525.6</v>
      </c>
      <c r="O177" s="3">
        <f t="shared" si="8"/>
        <v>0</v>
      </c>
    </row>
    <row r="178" spans="1:15" ht="47.25" x14ac:dyDescent="0.25">
      <c r="A178" s="9" t="s">
        <v>304</v>
      </c>
      <c r="B178" s="14" t="s">
        <v>306</v>
      </c>
      <c r="C178" s="3">
        <v>1262.8</v>
      </c>
      <c r="D178" s="3">
        <v>1262.8</v>
      </c>
      <c r="E178" s="3">
        <v>1262.8</v>
      </c>
      <c r="F178" s="3">
        <f t="shared" si="6"/>
        <v>0</v>
      </c>
      <c r="G178" s="1"/>
      <c r="H178" s="3">
        <v>1262.8</v>
      </c>
      <c r="I178" s="3">
        <v>1262.8</v>
      </c>
      <c r="J178" s="3">
        <v>1262.8</v>
      </c>
      <c r="K178" s="3">
        <f t="shared" si="7"/>
        <v>0</v>
      </c>
      <c r="L178" s="3">
        <v>1262.8</v>
      </c>
      <c r="M178" s="3">
        <v>1262.8</v>
      </c>
      <c r="N178" s="3">
        <v>1262.8</v>
      </c>
      <c r="O178" s="3">
        <f t="shared" si="8"/>
        <v>0</v>
      </c>
    </row>
    <row r="179" spans="1:15" ht="47.25" x14ac:dyDescent="0.25">
      <c r="A179" s="9" t="s">
        <v>304</v>
      </c>
      <c r="B179" s="14" t="s">
        <v>307</v>
      </c>
      <c r="C179" s="3">
        <v>1262.8</v>
      </c>
      <c r="D179" s="3">
        <v>1262.8</v>
      </c>
      <c r="E179" s="3">
        <v>1262.8</v>
      </c>
      <c r="F179" s="3">
        <f t="shared" si="6"/>
        <v>0</v>
      </c>
      <c r="G179" s="1"/>
      <c r="H179" s="3">
        <v>1262.8</v>
      </c>
      <c r="I179" s="3">
        <v>1262.8</v>
      </c>
      <c r="J179" s="3">
        <v>1262.8</v>
      </c>
      <c r="K179" s="3">
        <f t="shared" si="7"/>
        <v>0</v>
      </c>
      <c r="L179" s="3">
        <v>1262.8</v>
      </c>
      <c r="M179" s="3">
        <v>1262.8</v>
      </c>
      <c r="N179" s="3">
        <v>1262.8</v>
      </c>
      <c r="O179" s="3">
        <f t="shared" si="8"/>
        <v>0</v>
      </c>
    </row>
    <row r="180" spans="1:15" ht="47.25" x14ac:dyDescent="0.25">
      <c r="A180" s="9" t="s">
        <v>304</v>
      </c>
      <c r="B180" s="17" t="s">
        <v>308</v>
      </c>
      <c r="C180" s="3">
        <v>456.4</v>
      </c>
      <c r="D180" s="3">
        <v>456.4</v>
      </c>
      <c r="E180" s="3">
        <v>456.4</v>
      </c>
      <c r="F180" s="3">
        <f t="shared" si="6"/>
        <v>0</v>
      </c>
      <c r="G180" s="1"/>
      <c r="H180" s="3">
        <v>456.4</v>
      </c>
      <c r="I180" s="3">
        <v>456.4</v>
      </c>
      <c r="J180" s="3">
        <v>456.4</v>
      </c>
      <c r="K180" s="3">
        <f t="shared" si="7"/>
        <v>0</v>
      </c>
      <c r="L180" s="3">
        <v>456.4</v>
      </c>
      <c r="M180" s="3">
        <v>456.4</v>
      </c>
      <c r="N180" s="3">
        <v>456.4</v>
      </c>
      <c r="O180" s="3">
        <f t="shared" si="8"/>
        <v>0</v>
      </c>
    </row>
    <row r="181" spans="1:15" ht="94.5" x14ac:dyDescent="0.25">
      <c r="A181" s="9" t="s">
        <v>304</v>
      </c>
      <c r="B181" s="17" t="s">
        <v>309</v>
      </c>
      <c r="C181" s="3"/>
      <c r="D181" s="3">
        <v>0</v>
      </c>
      <c r="E181" s="3">
        <v>159</v>
      </c>
      <c r="F181" s="3">
        <f t="shared" si="6"/>
        <v>159</v>
      </c>
      <c r="G181" s="1" t="s">
        <v>255</v>
      </c>
      <c r="H181" s="3"/>
      <c r="I181" s="3">
        <v>0</v>
      </c>
      <c r="J181" s="3">
        <v>0</v>
      </c>
      <c r="K181" s="3">
        <f t="shared" si="7"/>
        <v>0</v>
      </c>
      <c r="L181" s="3"/>
      <c r="M181" s="3">
        <v>0</v>
      </c>
      <c r="N181" s="3">
        <v>0</v>
      </c>
      <c r="O181" s="3">
        <f t="shared" si="8"/>
        <v>0</v>
      </c>
    </row>
    <row r="182" spans="1:15" ht="63" x14ac:dyDescent="0.25">
      <c r="A182" s="9" t="s">
        <v>304</v>
      </c>
      <c r="B182" s="17" t="s">
        <v>310</v>
      </c>
      <c r="C182" s="3">
        <v>489.6</v>
      </c>
      <c r="D182" s="3">
        <v>489.6</v>
      </c>
      <c r="E182" s="3">
        <v>489.6</v>
      </c>
      <c r="F182" s="3">
        <f t="shared" si="6"/>
        <v>0</v>
      </c>
      <c r="G182" s="1"/>
      <c r="H182" s="3">
        <v>489.6</v>
      </c>
      <c r="I182" s="3">
        <v>489.6</v>
      </c>
      <c r="J182" s="3">
        <v>489.6</v>
      </c>
      <c r="K182" s="3">
        <f t="shared" si="7"/>
        <v>0</v>
      </c>
      <c r="L182" s="3">
        <v>489.6</v>
      </c>
      <c r="M182" s="3">
        <v>489.6</v>
      </c>
      <c r="N182" s="3">
        <v>489.6</v>
      </c>
      <c r="O182" s="3">
        <f t="shared" si="8"/>
        <v>0</v>
      </c>
    </row>
    <row r="183" spans="1:15" ht="63" x14ac:dyDescent="0.25">
      <c r="A183" s="9" t="s">
        <v>304</v>
      </c>
      <c r="B183" s="17" t="s">
        <v>311</v>
      </c>
      <c r="C183" s="3">
        <v>1262.8</v>
      </c>
      <c r="D183" s="3">
        <v>1262.8</v>
      </c>
      <c r="E183" s="3">
        <v>1262.8</v>
      </c>
      <c r="F183" s="3">
        <f t="shared" si="6"/>
        <v>0</v>
      </c>
      <c r="G183" s="1"/>
      <c r="H183" s="3">
        <v>1262.8</v>
      </c>
      <c r="I183" s="3">
        <v>1262.8</v>
      </c>
      <c r="J183" s="3">
        <v>1262.8</v>
      </c>
      <c r="K183" s="3">
        <f t="shared" si="7"/>
        <v>0</v>
      </c>
      <c r="L183" s="3">
        <v>1262.8</v>
      </c>
      <c r="M183" s="3">
        <v>1262.8</v>
      </c>
      <c r="N183" s="3">
        <v>1262.8</v>
      </c>
      <c r="O183" s="3">
        <f t="shared" si="8"/>
        <v>0</v>
      </c>
    </row>
    <row r="184" spans="1:15" ht="47.25" x14ac:dyDescent="0.25">
      <c r="A184" s="9" t="s">
        <v>304</v>
      </c>
      <c r="B184" s="17" t="s">
        <v>312</v>
      </c>
      <c r="C184" s="3">
        <v>4857.3999999999996</v>
      </c>
      <c r="D184" s="3">
        <v>4857.3999999999996</v>
      </c>
      <c r="E184" s="3">
        <v>4857.3999999999996</v>
      </c>
      <c r="F184" s="3">
        <f t="shared" si="6"/>
        <v>0</v>
      </c>
      <c r="G184" s="1"/>
      <c r="H184" s="3">
        <v>4857.3999999999996</v>
      </c>
      <c r="I184" s="3">
        <v>4857.3999999999996</v>
      </c>
      <c r="J184" s="3">
        <v>4857.3999999999996</v>
      </c>
      <c r="K184" s="3">
        <f t="shared" si="7"/>
        <v>0</v>
      </c>
      <c r="L184" s="3">
        <v>4857.3999999999996</v>
      </c>
      <c r="M184" s="3">
        <v>4857.3999999999996</v>
      </c>
      <c r="N184" s="3">
        <v>4857.3999999999996</v>
      </c>
      <c r="O184" s="3">
        <f t="shared" si="8"/>
        <v>0</v>
      </c>
    </row>
    <row r="185" spans="1:15" ht="63" x14ac:dyDescent="0.25">
      <c r="A185" s="44" t="s">
        <v>304</v>
      </c>
      <c r="B185" s="17" t="s">
        <v>313</v>
      </c>
      <c r="C185" s="3">
        <v>5326.5</v>
      </c>
      <c r="D185" s="3">
        <v>5326.5</v>
      </c>
      <c r="E185" s="3">
        <v>5326.5</v>
      </c>
      <c r="F185" s="3">
        <f t="shared" si="6"/>
        <v>0</v>
      </c>
      <c r="G185" s="1"/>
      <c r="H185" s="3">
        <v>5326.5</v>
      </c>
      <c r="I185" s="3">
        <v>5326.5</v>
      </c>
      <c r="J185" s="3">
        <v>5326.5</v>
      </c>
      <c r="K185" s="3">
        <f t="shared" si="7"/>
        <v>0</v>
      </c>
      <c r="L185" s="3">
        <v>5326.5</v>
      </c>
      <c r="M185" s="3">
        <v>5326.5</v>
      </c>
      <c r="N185" s="3">
        <v>5326.5</v>
      </c>
      <c r="O185" s="3">
        <f t="shared" si="8"/>
        <v>0</v>
      </c>
    </row>
    <row r="186" spans="1:15" ht="63" x14ac:dyDescent="0.25">
      <c r="A186" s="44" t="s">
        <v>304</v>
      </c>
      <c r="B186" s="17" t="s">
        <v>314</v>
      </c>
      <c r="C186" s="3">
        <v>9358.5</v>
      </c>
      <c r="D186" s="3">
        <v>0</v>
      </c>
      <c r="E186" s="3">
        <v>0</v>
      </c>
      <c r="F186" s="3">
        <f t="shared" si="6"/>
        <v>0</v>
      </c>
      <c r="G186" s="1"/>
      <c r="H186" s="3">
        <v>5333.8</v>
      </c>
      <c r="I186" s="3">
        <v>5333.8</v>
      </c>
      <c r="J186" s="3">
        <v>0</v>
      </c>
      <c r="K186" s="3">
        <f t="shared" si="7"/>
        <v>-5333.8</v>
      </c>
      <c r="L186" s="3">
        <v>0</v>
      </c>
      <c r="M186" s="3">
        <v>0</v>
      </c>
      <c r="N186" s="3">
        <v>0</v>
      </c>
      <c r="O186" s="3">
        <f t="shared" si="8"/>
        <v>0</v>
      </c>
    </row>
    <row r="187" spans="1:15" ht="68.25" customHeight="1" x14ac:dyDescent="0.25">
      <c r="A187" s="44" t="s">
        <v>304</v>
      </c>
      <c r="B187" s="17" t="s">
        <v>315</v>
      </c>
      <c r="C187" s="3">
        <v>70</v>
      </c>
      <c r="D187" s="3">
        <v>70</v>
      </c>
      <c r="E187" s="3">
        <v>70</v>
      </c>
      <c r="F187" s="3">
        <f t="shared" si="6"/>
        <v>0</v>
      </c>
      <c r="G187" s="1"/>
      <c r="H187" s="3">
        <v>70</v>
      </c>
      <c r="I187" s="3">
        <v>70</v>
      </c>
      <c r="J187" s="3">
        <v>70</v>
      </c>
      <c r="K187" s="3">
        <f t="shared" si="7"/>
        <v>0</v>
      </c>
      <c r="L187" s="3">
        <v>70</v>
      </c>
      <c r="M187" s="3">
        <v>70</v>
      </c>
      <c r="N187" s="3">
        <v>70</v>
      </c>
      <c r="O187" s="3">
        <f t="shared" si="8"/>
        <v>0</v>
      </c>
    </row>
    <row r="188" spans="1:15" ht="31.5" x14ac:dyDescent="0.25">
      <c r="A188" s="44" t="s">
        <v>316</v>
      </c>
      <c r="B188" s="17" t="s">
        <v>317</v>
      </c>
      <c r="C188" s="3">
        <v>21173.5</v>
      </c>
      <c r="D188" s="3">
        <v>0</v>
      </c>
      <c r="E188" s="3">
        <v>0</v>
      </c>
      <c r="F188" s="3">
        <f t="shared" si="6"/>
        <v>0</v>
      </c>
      <c r="G188" s="1"/>
      <c r="H188" s="3">
        <v>0</v>
      </c>
      <c r="I188" s="3">
        <v>0</v>
      </c>
      <c r="J188" s="3">
        <v>0</v>
      </c>
      <c r="K188" s="3">
        <f t="shared" si="7"/>
        <v>0</v>
      </c>
      <c r="L188" s="3">
        <v>0</v>
      </c>
      <c r="M188" s="3">
        <v>0</v>
      </c>
      <c r="N188" s="3">
        <v>0</v>
      </c>
      <c r="O188" s="3">
        <f t="shared" si="8"/>
        <v>0</v>
      </c>
    </row>
    <row r="189" spans="1:15" ht="31.5" x14ac:dyDescent="0.25">
      <c r="A189" s="44" t="s">
        <v>316</v>
      </c>
      <c r="B189" s="17" t="s">
        <v>318</v>
      </c>
      <c r="C189" s="3">
        <v>21666.799999999999</v>
      </c>
      <c r="D189" s="3">
        <v>21666.799999999999</v>
      </c>
      <c r="E189" s="3">
        <v>21666.799999999999</v>
      </c>
      <c r="F189" s="3">
        <f t="shared" si="6"/>
        <v>0</v>
      </c>
      <c r="G189" s="1"/>
      <c r="H189" s="3">
        <v>21666.799999999999</v>
      </c>
      <c r="I189" s="3">
        <v>21666.799999999999</v>
      </c>
      <c r="J189" s="3">
        <v>21666.799999999999</v>
      </c>
      <c r="K189" s="3">
        <f t="shared" si="7"/>
        <v>0</v>
      </c>
      <c r="L189" s="3">
        <v>21666.799999999999</v>
      </c>
      <c r="M189" s="3">
        <v>21666.799999999999</v>
      </c>
      <c r="N189" s="3">
        <v>21666.799999999999</v>
      </c>
      <c r="O189" s="3">
        <f t="shared" si="8"/>
        <v>0</v>
      </c>
    </row>
    <row r="190" spans="1:15" ht="31.5" x14ac:dyDescent="0.25">
      <c r="A190" s="44" t="s">
        <v>316</v>
      </c>
      <c r="B190" s="17" t="s">
        <v>319</v>
      </c>
      <c r="C190" s="3">
        <v>1024.9000000000001</v>
      </c>
      <c r="D190" s="3">
        <v>1024.9000000000001</v>
      </c>
      <c r="E190" s="3">
        <v>1024.9000000000001</v>
      </c>
      <c r="F190" s="3">
        <f t="shared" si="6"/>
        <v>0</v>
      </c>
      <c r="G190" s="1"/>
      <c r="H190" s="3">
        <v>1024.9000000000001</v>
      </c>
      <c r="I190" s="3">
        <v>1024.9000000000001</v>
      </c>
      <c r="J190" s="3">
        <v>1024.9000000000001</v>
      </c>
      <c r="K190" s="3">
        <f t="shared" si="7"/>
        <v>0</v>
      </c>
      <c r="L190" s="3">
        <v>1024.9000000000001</v>
      </c>
      <c r="M190" s="3">
        <v>1024.9000000000001</v>
      </c>
      <c r="N190" s="3">
        <v>1024.9000000000001</v>
      </c>
      <c r="O190" s="3">
        <f t="shared" si="8"/>
        <v>0</v>
      </c>
    </row>
    <row r="191" spans="1:15" ht="47.25" x14ac:dyDescent="0.25">
      <c r="A191" s="44" t="s">
        <v>316</v>
      </c>
      <c r="B191" s="17" t="s">
        <v>320</v>
      </c>
      <c r="C191" s="3">
        <v>2904.7</v>
      </c>
      <c r="D191" s="3">
        <v>2904.7</v>
      </c>
      <c r="E191" s="3">
        <v>2904.7</v>
      </c>
      <c r="F191" s="3">
        <f t="shared" si="6"/>
        <v>0</v>
      </c>
      <c r="G191" s="1"/>
      <c r="H191" s="3">
        <v>2904.7</v>
      </c>
      <c r="I191" s="3">
        <v>2904.7</v>
      </c>
      <c r="J191" s="3">
        <v>2904.7</v>
      </c>
      <c r="K191" s="3">
        <f t="shared" si="7"/>
        <v>0</v>
      </c>
      <c r="L191" s="3">
        <v>2904.7</v>
      </c>
      <c r="M191" s="3">
        <v>2904.7</v>
      </c>
      <c r="N191" s="3">
        <v>2904.7</v>
      </c>
      <c r="O191" s="3">
        <f t="shared" si="8"/>
        <v>0</v>
      </c>
    </row>
    <row r="192" spans="1:15" ht="51.75" customHeight="1" x14ac:dyDescent="0.25">
      <c r="A192" s="44" t="s">
        <v>316</v>
      </c>
      <c r="B192" s="17" t="s">
        <v>321</v>
      </c>
      <c r="C192" s="3">
        <v>137.69999999999999</v>
      </c>
      <c r="D192" s="3">
        <v>137.69999999999999</v>
      </c>
      <c r="E192" s="3">
        <v>137.69999999999999</v>
      </c>
      <c r="F192" s="3">
        <f t="shared" si="6"/>
        <v>0</v>
      </c>
      <c r="G192" s="1"/>
      <c r="H192" s="3">
        <v>0</v>
      </c>
      <c r="I192" s="3">
        <v>0</v>
      </c>
      <c r="J192" s="3">
        <v>0</v>
      </c>
      <c r="K192" s="3">
        <f t="shared" si="7"/>
        <v>0</v>
      </c>
      <c r="L192" s="3">
        <v>0</v>
      </c>
      <c r="M192" s="3">
        <v>0</v>
      </c>
      <c r="N192" s="3">
        <v>0</v>
      </c>
      <c r="O192" s="3">
        <f t="shared" si="8"/>
        <v>0</v>
      </c>
    </row>
    <row r="193" spans="1:15" ht="63" x14ac:dyDescent="0.25">
      <c r="A193" s="44" t="s">
        <v>316</v>
      </c>
      <c r="B193" s="17" t="s">
        <v>322</v>
      </c>
      <c r="C193" s="3">
        <v>1783.4</v>
      </c>
      <c r="D193" s="3">
        <v>1783.4</v>
      </c>
      <c r="E193" s="3">
        <v>1783.4</v>
      </c>
      <c r="F193" s="3">
        <f t="shared" si="6"/>
        <v>0</v>
      </c>
      <c r="G193" s="1"/>
      <c r="H193" s="3">
        <v>0</v>
      </c>
      <c r="I193" s="3">
        <v>0</v>
      </c>
      <c r="J193" s="3">
        <v>0</v>
      </c>
      <c r="K193" s="3">
        <f t="shared" si="7"/>
        <v>0</v>
      </c>
      <c r="L193" s="3">
        <v>0</v>
      </c>
      <c r="M193" s="3">
        <v>0</v>
      </c>
      <c r="N193" s="3">
        <v>0</v>
      </c>
      <c r="O193" s="3">
        <f t="shared" si="8"/>
        <v>0</v>
      </c>
    </row>
    <row r="194" spans="1:15" ht="47.25" x14ac:dyDescent="0.25">
      <c r="A194" s="44" t="s">
        <v>316</v>
      </c>
      <c r="B194" s="17" t="s">
        <v>323</v>
      </c>
      <c r="C194" s="3">
        <v>964.7</v>
      </c>
      <c r="D194" s="3">
        <v>964.7</v>
      </c>
      <c r="E194" s="3">
        <v>964.7</v>
      </c>
      <c r="F194" s="3">
        <f t="shared" si="6"/>
        <v>0</v>
      </c>
      <c r="G194" s="1"/>
      <c r="H194" s="3">
        <v>964.7</v>
      </c>
      <c r="I194" s="3">
        <v>964.7</v>
      </c>
      <c r="J194" s="3">
        <v>964.7</v>
      </c>
      <c r="K194" s="3">
        <f t="shared" si="7"/>
        <v>0</v>
      </c>
      <c r="L194" s="3">
        <v>964.7</v>
      </c>
      <c r="M194" s="3">
        <v>964.7</v>
      </c>
      <c r="N194" s="3">
        <v>964.7</v>
      </c>
      <c r="O194" s="3">
        <f t="shared" si="8"/>
        <v>0</v>
      </c>
    </row>
    <row r="195" spans="1:15" ht="47.25" x14ac:dyDescent="0.25">
      <c r="A195" s="44" t="s">
        <v>316</v>
      </c>
      <c r="B195" s="17" t="s">
        <v>324</v>
      </c>
      <c r="C195" s="3">
        <v>10079.5</v>
      </c>
      <c r="D195" s="3">
        <v>0</v>
      </c>
      <c r="E195" s="3">
        <v>0</v>
      </c>
      <c r="F195" s="3">
        <f t="shared" si="6"/>
        <v>0</v>
      </c>
      <c r="G195" s="1"/>
      <c r="H195" s="3">
        <v>10079.5</v>
      </c>
      <c r="I195" s="3">
        <v>10079.5</v>
      </c>
      <c r="J195" s="3">
        <v>10079.5</v>
      </c>
      <c r="K195" s="3">
        <f t="shared" si="7"/>
        <v>0</v>
      </c>
      <c r="L195" s="3">
        <v>10079.5</v>
      </c>
      <c r="M195" s="3">
        <v>10079.5</v>
      </c>
      <c r="N195" s="3">
        <v>10079.5</v>
      </c>
      <c r="O195" s="3">
        <f t="shared" si="8"/>
        <v>0</v>
      </c>
    </row>
    <row r="196" spans="1:15" ht="63" x14ac:dyDescent="0.25">
      <c r="A196" s="44" t="s">
        <v>316</v>
      </c>
      <c r="B196" s="17" t="s">
        <v>325</v>
      </c>
      <c r="C196" s="3">
        <v>4714.1000000000004</v>
      </c>
      <c r="D196" s="3">
        <v>4714.1000000000004</v>
      </c>
      <c r="E196" s="3">
        <v>4714.1000000000004</v>
      </c>
      <c r="F196" s="3">
        <f t="shared" si="6"/>
        <v>0</v>
      </c>
      <c r="G196" s="1"/>
      <c r="H196" s="3">
        <v>4714.1000000000004</v>
      </c>
      <c r="I196" s="3">
        <v>4714.1000000000004</v>
      </c>
      <c r="J196" s="3">
        <v>4714.1000000000004</v>
      </c>
      <c r="K196" s="3">
        <f t="shared" si="7"/>
        <v>0</v>
      </c>
      <c r="L196" s="3">
        <v>4714.1000000000004</v>
      </c>
      <c r="M196" s="3">
        <v>4714.1000000000004</v>
      </c>
      <c r="N196" s="3">
        <v>4714.1000000000004</v>
      </c>
      <c r="O196" s="3">
        <f t="shared" si="8"/>
        <v>0</v>
      </c>
    </row>
    <row r="197" spans="1:15" ht="63" x14ac:dyDescent="0.25">
      <c r="A197" s="45" t="s">
        <v>316</v>
      </c>
      <c r="B197" s="48" t="s">
        <v>326</v>
      </c>
      <c r="C197" s="3">
        <v>12185.1</v>
      </c>
      <c r="D197" s="3">
        <v>12185.1</v>
      </c>
      <c r="E197" s="3">
        <v>12185.1</v>
      </c>
      <c r="F197" s="3">
        <f t="shared" si="6"/>
        <v>0</v>
      </c>
      <c r="G197" s="1"/>
      <c r="H197" s="3">
        <v>12185.1</v>
      </c>
      <c r="I197" s="3">
        <v>12185.1</v>
      </c>
      <c r="J197" s="3">
        <v>12185.1</v>
      </c>
      <c r="K197" s="3">
        <f t="shared" si="7"/>
        <v>0</v>
      </c>
      <c r="L197" s="3">
        <v>12185.1</v>
      </c>
      <c r="M197" s="3">
        <v>12185.1</v>
      </c>
      <c r="N197" s="3">
        <v>12185.1</v>
      </c>
      <c r="O197" s="3">
        <f t="shared" si="8"/>
        <v>0</v>
      </c>
    </row>
    <row r="198" spans="1:15" ht="94.5" x14ac:dyDescent="0.25">
      <c r="A198" s="44" t="s">
        <v>327</v>
      </c>
      <c r="B198" s="17" t="s">
        <v>328</v>
      </c>
      <c r="C198" s="3">
        <v>2358.3000000000002</v>
      </c>
      <c r="D198" s="3">
        <v>2358.3000000000002</v>
      </c>
      <c r="E198" s="3">
        <v>2358.3000000000002</v>
      </c>
      <c r="F198" s="3">
        <f t="shared" si="6"/>
        <v>0</v>
      </c>
      <c r="G198" s="1"/>
      <c r="H198" s="3">
        <v>2358.3000000000002</v>
      </c>
      <c r="I198" s="3">
        <v>2358.3000000000002</v>
      </c>
      <c r="J198" s="3">
        <v>2358.3000000000002</v>
      </c>
      <c r="K198" s="3">
        <f t="shared" si="7"/>
        <v>0</v>
      </c>
      <c r="L198" s="3">
        <v>2358.3000000000002</v>
      </c>
      <c r="M198" s="3">
        <v>2358.3000000000002</v>
      </c>
      <c r="N198" s="3">
        <v>2358.3000000000002</v>
      </c>
      <c r="O198" s="3">
        <f t="shared" si="8"/>
        <v>0</v>
      </c>
    </row>
    <row r="199" spans="1:15" ht="31.5" x14ac:dyDescent="0.25">
      <c r="A199" s="44" t="s">
        <v>316</v>
      </c>
      <c r="B199" s="17" t="s">
        <v>329</v>
      </c>
      <c r="C199" s="3">
        <v>418</v>
      </c>
      <c r="D199" s="3">
        <v>418</v>
      </c>
      <c r="E199" s="3">
        <v>418</v>
      </c>
      <c r="F199" s="3">
        <f t="shared" si="6"/>
        <v>0</v>
      </c>
      <c r="G199" s="1"/>
      <c r="H199" s="3">
        <v>0</v>
      </c>
      <c r="I199" s="3">
        <v>0</v>
      </c>
      <c r="J199" s="3">
        <v>0</v>
      </c>
      <c r="K199" s="3">
        <f t="shared" si="7"/>
        <v>0</v>
      </c>
      <c r="L199" s="3">
        <v>0</v>
      </c>
      <c r="M199" s="3">
        <v>0</v>
      </c>
      <c r="N199" s="3">
        <v>0</v>
      </c>
      <c r="O199" s="3">
        <f t="shared" si="8"/>
        <v>0</v>
      </c>
    </row>
    <row r="200" spans="1:15" ht="63" x14ac:dyDescent="0.25">
      <c r="A200" s="44" t="s">
        <v>316</v>
      </c>
      <c r="B200" s="49" t="s">
        <v>330</v>
      </c>
      <c r="C200" s="3">
        <v>0</v>
      </c>
      <c r="D200" s="3">
        <v>2310</v>
      </c>
      <c r="E200" s="3">
        <v>2310</v>
      </c>
      <c r="F200" s="3">
        <f t="shared" si="6"/>
        <v>0</v>
      </c>
      <c r="G200" s="1"/>
      <c r="H200" s="3"/>
      <c r="I200" s="3">
        <v>0</v>
      </c>
      <c r="J200" s="3">
        <v>0</v>
      </c>
      <c r="K200" s="3">
        <f t="shared" si="7"/>
        <v>0</v>
      </c>
      <c r="L200" s="3"/>
      <c r="M200" s="3">
        <v>0</v>
      </c>
      <c r="N200" s="3">
        <v>0</v>
      </c>
      <c r="O200" s="3">
        <f t="shared" si="8"/>
        <v>0</v>
      </c>
    </row>
    <row r="201" spans="1:15" ht="63" x14ac:dyDescent="0.25">
      <c r="A201" s="44" t="s">
        <v>316</v>
      </c>
      <c r="B201" s="49" t="s">
        <v>331</v>
      </c>
      <c r="C201" s="3">
        <v>0</v>
      </c>
      <c r="D201" s="3">
        <v>4920</v>
      </c>
      <c r="E201" s="3">
        <v>4920</v>
      </c>
      <c r="F201" s="3">
        <f t="shared" si="6"/>
        <v>0</v>
      </c>
      <c r="G201" s="1"/>
      <c r="H201" s="3"/>
      <c r="I201" s="3">
        <v>0</v>
      </c>
      <c r="J201" s="3">
        <v>0</v>
      </c>
      <c r="K201" s="3">
        <f t="shared" si="7"/>
        <v>0</v>
      </c>
      <c r="L201" s="3"/>
      <c r="M201" s="3">
        <v>0</v>
      </c>
      <c r="N201" s="3">
        <v>0</v>
      </c>
      <c r="O201" s="3">
        <f t="shared" si="8"/>
        <v>0</v>
      </c>
    </row>
    <row r="202" spans="1:15" ht="63" x14ac:dyDescent="0.25">
      <c r="A202" s="44" t="s">
        <v>316</v>
      </c>
      <c r="B202" s="49" t="s">
        <v>332</v>
      </c>
      <c r="C202" s="3">
        <v>0</v>
      </c>
      <c r="D202" s="3">
        <v>220</v>
      </c>
      <c r="E202" s="3">
        <v>220</v>
      </c>
      <c r="F202" s="3">
        <f t="shared" si="6"/>
        <v>0</v>
      </c>
      <c r="G202" s="1"/>
      <c r="H202" s="3"/>
      <c r="I202" s="3">
        <v>0</v>
      </c>
      <c r="J202" s="3">
        <v>0</v>
      </c>
      <c r="K202" s="3">
        <f t="shared" si="7"/>
        <v>0</v>
      </c>
      <c r="L202" s="3"/>
      <c r="M202" s="3">
        <v>0</v>
      </c>
      <c r="N202" s="3">
        <v>0</v>
      </c>
      <c r="O202" s="3">
        <f t="shared" si="8"/>
        <v>0</v>
      </c>
    </row>
    <row r="203" spans="1:15" ht="47.25" x14ac:dyDescent="0.25">
      <c r="A203" s="44" t="s">
        <v>316</v>
      </c>
      <c r="B203" s="49" t="s">
        <v>333</v>
      </c>
      <c r="C203" s="3">
        <v>7450</v>
      </c>
      <c r="D203" s="3">
        <v>0</v>
      </c>
      <c r="E203" s="3">
        <v>0</v>
      </c>
      <c r="F203" s="3">
        <f t="shared" si="6"/>
        <v>0</v>
      </c>
      <c r="G203" s="1"/>
      <c r="H203" s="3">
        <v>6020</v>
      </c>
      <c r="I203" s="3">
        <v>6020</v>
      </c>
      <c r="J203" s="3">
        <v>6020</v>
      </c>
      <c r="K203" s="3">
        <f t="shared" si="7"/>
        <v>0</v>
      </c>
      <c r="L203" s="3">
        <v>17810</v>
      </c>
      <c r="M203" s="3">
        <v>17810</v>
      </c>
      <c r="N203" s="3">
        <v>17810</v>
      </c>
      <c r="O203" s="3">
        <f t="shared" si="8"/>
        <v>0</v>
      </c>
    </row>
    <row r="204" spans="1:15" ht="63" x14ac:dyDescent="0.25">
      <c r="A204" s="45" t="s">
        <v>316</v>
      </c>
      <c r="B204" s="48" t="s">
        <v>334</v>
      </c>
      <c r="C204" s="3">
        <v>512.5</v>
      </c>
      <c r="D204" s="3">
        <v>512.5</v>
      </c>
      <c r="E204" s="3">
        <v>512.5</v>
      </c>
      <c r="F204" s="3">
        <f t="shared" si="6"/>
        <v>0</v>
      </c>
      <c r="G204" s="1"/>
      <c r="H204" s="3">
        <v>512.5</v>
      </c>
      <c r="I204" s="3">
        <v>512.5</v>
      </c>
      <c r="J204" s="3">
        <v>512.5</v>
      </c>
      <c r="K204" s="3">
        <f t="shared" si="7"/>
        <v>0</v>
      </c>
      <c r="L204" s="3">
        <v>512.5</v>
      </c>
      <c r="M204" s="3">
        <v>512.5</v>
      </c>
      <c r="N204" s="3">
        <v>512.5</v>
      </c>
      <c r="O204" s="3">
        <f t="shared" si="8"/>
        <v>0</v>
      </c>
    </row>
    <row r="205" spans="1:15" ht="31.5" x14ac:dyDescent="0.25">
      <c r="A205" s="11" t="s">
        <v>335</v>
      </c>
      <c r="B205" s="12" t="s">
        <v>336</v>
      </c>
      <c r="C205" s="2">
        <f>SUM(C206:C250)</f>
        <v>2938621.4</v>
      </c>
      <c r="D205" s="2">
        <f>SUM(D206:D250)</f>
        <v>3025664</v>
      </c>
      <c r="E205" s="2">
        <f>SUM(E206:E250)</f>
        <v>3117669.6999999997</v>
      </c>
      <c r="F205" s="2">
        <f t="shared" si="6"/>
        <v>92005.699999999721</v>
      </c>
      <c r="G205" s="1"/>
      <c r="H205" s="2">
        <f>SUM(H206:H250)</f>
        <v>2999660.8000000003</v>
      </c>
      <c r="I205" s="2">
        <f>SUM(I206:I250)</f>
        <v>2999660.8000000003</v>
      </c>
      <c r="J205" s="2">
        <f>SUM(J206:J250)</f>
        <v>2999660.8000000003</v>
      </c>
      <c r="K205" s="3">
        <f t="shared" si="7"/>
        <v>0</v>
      </c>
      <c r="L205" s="2">
        <f>SUM(L206:L250)</f>
        <v>3048541.3</v>
      </c>
      <c r="M205" s="2">
        <f>SUM(M206:M250)</f>
        <v>3048541.3</v>
      </c>
      <c r="N205" s="2">
        <f>SUM(N206:N250)</f>
        <v>3048541.3</v>
      </c>
      <c r="O205" s="3">
        <f t="shared" si="8"/>
        <v>0</v>
      </c>
    </row>
    <row r="206" spans="1:15" ht="47.25" x14ac:dyDescent="0.25">
      <c r="A206" s="9" t="s">
        <v>337</v>
      </c>
      <c r="B206" s="17" t="s">
        <v>338</v>
      </c>
      <c r="C206" s="3">
        <v>9998.9</v>
      </c>
      <c r="D206" s="3">
        <v>9008.7999999999993</v>
      </c>
      <c r="E206" s="3">
        <v>9008.7999999999993</v>
      </c>
      <c r="F206" s="3">
        <f t="shared" si="6"/>
        <v>0</v>
      </c>
      <c r="G206" s="1"/>
      <c r="H206" s="3">
        <v>10380.200000000001</v>
      </c>
      <c r="I206" s="3">
        <v>10380.200000000001</v>
      </c>
      <c r="J206" s="3">
        <v>10380.200000000001</v>
      </c>
      <c r="K206" s="3">
        <f t="shared" si="7"/>
        <v>0</v>
      </c>
      <c r="L206" s="3">
        <v>10776.9</v>
      </c>
      <c r="M206" s="3">
        <v>10776.9</v>
      </c>
      <c r="N206" s="3">
        <v>10776.9</v>
      </c>
      <c r="O206" s="3">
        <f t="shared" si="8"/>
        <v>0</v>
      </c>
    </row>
    <row r="207" spans="1:15" ht="36.75" customHeight="1" x14ac:dyDescent="0.25">
      <c r="A207" s="9" t="s">
        <v>339</v>
      </c>
      <c r="B207" s="17" t="s">
        <v>340</v>
      </c>
      <c r="C207" s="3">
        <v>248131.9</v>
      </c>
      <c r="D207" s="3">
        <v>146659.29999999999</v>
      </c>
      <c r="E207" s="3">
        <v>147448.1</v>
      </c>
      <c r="F207" s="3">
        <f t="shared" si="6"/>
        <v>788.80000000001746</v>
      </c>
      <c r="G207" s="1" t="s">
        <v>255</v>
      </c>
      <c r="H207" s="3">
        <v>284566.40000000002</v>
      </c>
      <c r="I207" s="3">
        <v>284566.40000000002</v>
      </c>
      <c r="J207" s="3">
        <v>284566.40000000002</v>
      </c>
      <c r="K207" s="3">
        <f t="shared" si="7"/>
        <v>0</v>
      </c>
      <c r="L207" s="3">
        <v>306801.09999999998</v>
      </c>
      <c r="M207" s="3">
        <v>306801.09999999998</v>
      </c>
      <c r="N207" s="3">
        <v>306801.09999999998</v>
      </c>
      <c r="O207" s="3">
        <f t="shared" si="8"/>
        <v>0</v>
      </c>
    </row>
    <row r="208" spans="1:15" ht="50.25" customHeight="1" x14ac:dyDescent="0.25">
      <c r="A208" s="9" t="s">
        <v>341</v>
      </c>
      <c r="B208" s="17" t="s">
        <v>342</v>
      </c>
      <c r="C208" s="3">
        <v>5233</v>
      </c>
      <c r="D208" s="3">
        <v>5233</v>
      </c>
      <c r="E208" s="3">
        <v>5233</v>
      </c>
      <c r="F208" s="3">
        <f t="shared" si="6"/>
        <v>0</v>
      </c>
      <c r="G208" s="1"/>
      <c r="H208" s="3">
        <v>5233</v>
      </c>
      <c r="I208" s="3">
        <v>5233</v>
      </c>
      <c r="J208" s="3">
        <v>5233</v>
      </c>
      <c r="K208" s="3">
        <f t="shared" si="7"/>
        <v>0</v>
      </c>
      <c r="L208" s="3">
        <v>5233</v>
      </c>
      <c r="M208" s="3">
        <v>5233</v>
      </c>
      <c r="N208" s="3">
        <v>5233</v>
      </c>
      <c r="O208" s="3">
        <f t="shared" si="8"/>
        <v>0</v>
      </c>
    </row>
    <row r="209" spans="1:15" ht="63" x14ac:dyDescent="0.25">
      <c r="A209" s="9" t="s">
        <v>341</v>
      </c>
      <c r="B209" s="17" t="s">
        <v>343</v>
      </c>
      <c r="C209" s="3">
        <v>236.4</v>
      </c>
      <c r="D209" s="3">
        <v>236.4</v>
      </c>
      <c r="E209" s="3">
        <v>236.4</v>
      </c>
      <c r="F209" s="3">
        <f t="shared" si="6"/>
        <v>0</v>
      </c>
      <c r="G209" s="1"/>
      <c r="H209" s="3">
        <v>236.4</v>
      </c>
      <c r="I209" s="3">
        <v>236.4</v>
      </c>
      <c r="J209" s="3">
        <v>236.4</v>
      </c>
      <c r="K209" s="3">
        <f t="shared" si="7"/>
        <v>0</v>
      </c>
      <c r="L209" s="3">
        <v>236.4</v>
      </c>
      <c r="M209" s="3">
        <v>236.4</v>
      </c>
      <c r="N209" s="3">
        <v>236.4</v>
      </c>
      <c r="O209" s="3">
        <f t="shared" si="8"/>
        <v>0</v>
      </c>
    </row>
    <row r="210" spans="1:15" ht="78.75" x14ac:dyDescent="0.25">
      <c r="A210" s="9" t="s">
        <v>341</v>
      </c>
      <c r="B210" s="17" t="s">
        <v>344</v>
      </c>
      <c r="C210" s="3">
        <v>124.2</v>
      </c>
      <c r="D210" s="3">
        <v>124.2</v>
      </c>
      <c r="E210" s="3">
        <v>137.1</v>
      </c>
      <c r="F210" s="3">
        <f t="shared" ref="F210:F270" si="9">E210-D210</f>
        <v>12.899999999999991</v>
      </c>
      <c r="G210" s="1" t="s">
        <v>255</v>
      </c>
      <c r="H210" s="3">
        <v>124.2</v>
      </c>
      <c r="I210" s="3">
        <v>124.2</v>
      </c>
      <c r="J210" s="3">
        <v>124.2</v>
      </c>
      <c r="K210" s="3">
        <f t="shared" si="7"/>
        <v>0</v>
      </c>
      <c r="L210" s="3">
        <v>124.2</v>
      </c>
      <c r="M210" s="3">
        <v>124.2</v>
      </c>
      <c r="N210" s="3">
        <v>124.2</v>
      </c>
      <c r="O210" s="3">
        <f t="shared" si="8"/>
        <v>0</v>
      </c>
    </row>
    <row r="211" spans="1:15" ht="48.75" customHeight="1" x14ac:dyDescent="0.25">
      <c r="A211" s="9" t="s">
        <v>341</v>
      </c>
      <c r="B211" s="17" t="s">
        <v>345</v>
      </c>
      <c r="C211" s="3">
        <v>872.3</v>
      </c>
      <c r="D211" s="3">
        <v>872.3</v>
      </c>
      <c r="E211" s="3">
        <v>872.3</v>
      </c>
      <c r="F211" s="3">
        <f t="shared" si="9"/>
        <v>0</v>
      </c>
      <c r="G211" s="1"/>
      <c r="H211" s="3">
        <v>872.3</v>
      </c>
      <c r="I211" s="3">
        <v>872.3</v>
      </c>
      <c r="J211" s="3">
        <v>872.3</v>
      </c>
      <c r="K211" s="3">
        <f t="shared" si="7"/>
        <v>0</v>
      </c>
      <c r="L211" s="3">
        <v>872.3</v>
      </c>
      <c r="M211" s="3">
        <v>872.3</v>
      </c>
      <c r="N211" s="3">
        <v>872.3</v>
      </c>
      <c r="O211" s="3">
        <f t="shared" si="8"/>
        <v>0</v>
      </c>
    </row>
    <row r="212" spans="1:15" ht="47.25" x14ac:dyDescent="0.25">
      <c r="A212" s="9" t="s">
        <v>341</v>
      </c>
      <c r="B212" s="17" t="s">
        <v>346</v>
      </c>
      <c r="C212" s="3">
        <v>1182.7</v>
      </c>
      <c r="D212" s="3">
        <v>1182.7</v>
      </c>
      <c r="E212" s="3">
        <v>1182.7</v>
      </c>
      <c r="F212" s="3">
        <f t="shared" si="9"/>
        <v>0</v>
      </c>
      <c r="G212" s="1"/>
      <c r="H212" s="3">
        <v>1182.7</v>
      </c>
      <c r="I212" s="3">
        <v>1182.7</v>
      </c>
      <c r="J212" s="3">
        <v>1182.7</v>
      </c>
      <c r="K212" s="3">
        <f t="shared" si="7"/>
        <v>0</v>
      </c>
      <c r="L212" s="3">
        <v>1182.7</v>
      </c>
      <c r="M212" s="3">
        <v>1182.7</v>
      </c>
      <c r="N212" s="3">
        <v>1182.7</v>
      </c>
      <c r="O212" s="3">
        <f t="shared" si="8"/>
        <v>0</v>
      </c>
    </row>
    <row r="213" spans="1:15" ht="53.25" customHeight="1" x14ac:dyDescent="0.25">
      <c r="A213" s="9" t="s">
        <v>347</v>
      </c>
      <c r="B213" s="17" t="s">
        <v>348</v>
      </c>
      <c r="C213" s="3">
        <v>6429.1</v>
      </c>
      <c r="D213" s="3">
        <v>5457.5</v>
      </c>
      <c r="E213" s="3">
        <v>5457.5</v>
      </c>
      <c r="F213" s="3">
        <f t="shared" si="9"/>
        <v>0</v>
      </c>
      <c r="G213" s="1"/>
      <c r="H213" s="3">
        <v>6687.3</v>
      </c>
      <c r="I213" s="3">
        <v>6687.3</v>
      </c>
      <c r="J213" s="3">
        <v>6687.3</v>
      </c>
      <c r="K213" s="3">
        <f t="shared" si="7"/>
        <v>0</v>
      </c>
      <c r="L213" s="3">
        <v>6953.7</v>
      </c>
      <c r="M213" s="3">
        <v>6953.7</v>
      </c>
      <c r="N213" s="3">
        <v>6953.7</v>
      </c>
      <c r="O213" s="3">
        <f t="shared" si="8"/>
        <v>0</v>
      </c>
    </row>
    <row r="214" spans="1:15" ht="126" customHeight="1" x14ac:dyDescent="0.25">
      <c r="A214" s="9" t="s">
        <v>347</v>
      </c>
      <c r="B214" s="17" t="s">
        <v>349</v>
      </c>
      <c r="C214" s="3">
        <v>2100</v>
      </c>
      <c r="D214" s="3">
        <v>8200</v>
      </c>
      <c r="E214" s="3">
        <v>8200</v>
      </c>
      <c r="F214" s="3">
        <f t="shared" si="9"/>
        <v>0</v>
      </c>
      <c r="G214" s="1"/>
      <c r="H214" s="3">
        <v>2100</v>
      </c>
      <c r="I214" s="3">
        <v>2100</v>
      </c>
      <c r="J214" s="3">
        <v>2100</v>
      </c>
      <c r="K214" s="3">
        <f t="shared" si="7"/>
        <v>0</v>
      </c>
      <c r="L214" s="3">
        <v>2100</v>
      </c>
      <c r="M214" s="3">
        <v>2100</v>
      </c>
      <c r="N214" s="3">
        <v>2100</v>
      </c>
      <c r="O214" s="3">
        <f t="shared" si="8"/>
        <v>0</v>
      </c>
    </row>
    <row r="215" spans="1:15" ht="64.5" customHeight="1" x14ac:dyDescent="0.25">
      <c r="A215" s="9" t="s">
        <v>347</v>
      </c>
      <c r="B215" s="17" t="s">
        <v>350</v>
      </c>
      <c r="C215" s="3">
        <v>11648</v>
      </c>
      <c r="D215" s="3">
        <v>11648</v>
      </c>
      <c r="E215" s="3">
        <v>11648</v>
      </c>
      <c r="F215" s="3">
        <f t="shared" si="9"/>
        <v>0</v>
      </c>
      <c r="G215" s="1"/>
      <c r="H215" s="3">
        <v>12249.5</v>
      </c>
      <c r="I215" s="3">
        <v>12249.5</v>
      </c>
      <c r="J215" s="3">
        <v>12249.5</v>
      </c>
      <c r="K215" s="3">
        <f t="shared" si="7"/>
        <v>0</v>
      </c>
      <c r="L215" s="3">
        <v>12882.2</v>
      </c>
      <c r="M215" s="3">
        <v>12882.2</v>
      </c>
      <c r="N215" s="3">
        <v>12882.2</v>
      </c>
      <c r="O215" s="3">
        <f t="shared" si="8"/>
        <v>0</v>
      </c>
    </row>
    <row r="216" spans="1:15" ht="63" x14ac:dyDescent="0.25">
      <c r="A216" s="9" t="s">
        <v>347</v>
      </c>
      <c r="B216" s="17" t="s">
        <v>351</v>
      </c>
      <c r="C216" s="3">
        <v>0</v>
      </c>
      <c r="D216" s="3">
        <v>18226.3</v>
      </c>
      <c r="E216" s="3">
        <v>18226.3</v>
      </c>
      <c r="F216" s="3">
        <f t="shared" si="9"/>
        <v>0</v>
      </c>
      <c r="G216" s="1"/>
      <c r="H216" s="3">
        <v>0</v>
      </c>
      <c r="I216" s="3">
        <v>21148</v>
      </c>
      <c r="J216" s="3">
        <v>21148</v>
      </c>
      <c r="K216" s="3">
        <f t="shared" si="7"/>
        <v>0</v>
      </c>
      <c r="L216" s="3">
        <v>0</v>
      </c>
      <c r="M216" s="3">
        <v>23900.3</v>
      </c>
      <c r="N216" s="3">
        <v>23900.3</v>
      </c>
      <c r="O216" s="3">
        <f t="shared" si="8"/>
        <v>0</v>
      </c>
    </row>
    <row r="217" spans="1:15" ht="63" x14ac:dyDescent="0.25">
      <c r="A217" s="9" t="s">
        <v>347</v>
      </c>
      <c r="B217" s="17" t="s">
        <v>352</v>
      </c>
      <c r="C217" s="3">
        <v>7745.1</v>
      </c>
      <c r="D217" s="3">
        <v>7745.1</v>
      </c>
      <c r="E217" s="3">
        <v>8605</v>
      </c>
      <c r="F217" s="3">
        <f t="shared" si="9"/>
        <v>859.89999999999964</v>
      </c>
      <c r="G217" s="1" t="s">
        <v>255</v>
      </c>
      <c r="H217" s="3">
        <v>7745.1</v>
      </c>
      <c r="I217" s="3">
        <v>7745.1</v>
      </c>
      <c r="J217" s="3">
        <v>7745.1</v>
      </c>
      <c r="K217" s="3">
        <f t="shared" si="7"/>
        <v>0</v>
      </c>
      <c r="L217" s="3">
        <v>7745.1</v>
      </c>
      <c r="M217" s="3">
        <v>7745.1</v>
      </c>
      <c r="N217" s="3">
        <v>7745.1</v>
      </c>
      <c r="O217" s="3">
        <f t="shared" si="8"/>
        <v>0</v>
      </c>
    </row>
    <row r="218" spans="1:15" ht="47.25" x14ac:dyDescent="0.25">
      <c r="A218" s="9" t="s">
        <v>347</v>
      </c>
      <c r="B218" s="17" t="s">
        <v>353</v>
      </c>
      <c r="C218" s="3">
        <v>64094.1</v>
      </c>
      <c r="D218" s="3">
        <v>15594.1</v>
      </c>
      <c r="E218" s="3">
        <v>15594.1</v>
      </c>
      <c r="F218" s="3">
        <f t="shared" si="9"/>
        <v>0</v>
      </c>
      <c r="G218" s="1"/>
      <c r="H218" s="3">
        <v>64094.1</v>
      </c>
      <c r="I218" s="3">
        <v>64094.1</v>
      </c>
      <c r="J218" s="3">
        <v>64094.1</v>
      </c>
      <c r="K218" s="3">
        <f t="shared" si="7"/>
        <v>0</v>
      </c>
      <c r="L218" s="3">
        <v>67536.800000000003</v>
      </c>
      <c r="M218" s="3">
        <v>67536.800000000003</v>
      </c>
      <c r="N218" s="3">
        <v>67536.800000000003</v>
      </c>
      <c r="O218" s="3">
        <f t="shared" si="8"/>
        <v>0</v>
      </c>
    </row>
    <row r="219" spans="1:15" ht="63" x14ac:dyDescent="0.25">
      <c r="A219" s="9" t="s">
        <v>347</v>
      </c>
      <c r="B219" s="17" t="s">
        <v>354</v>
      </c>
      <c r="C219" s="3">
        <v>2704.3</v>
      </c>
      <c r="D219" s="3">
        <v>2704.3</v>
      </c>
      <c r="E219" s="3">
        <v>2704.3</v>
      </c>
      <c r="F219" s="3">
        <f t="shared" si="9"/>
        <v>0</v>
      </c>
      <c r="G219" s="1"/>
      <c r="H219" s="3">
        <v>2704.3</v>
      </c>
      <c r="I219" s="3">
        <v>2704.3</v>
      </c>
      <c r="J219" s="3">
        <v>2704.3</v>
      </c>
      <c r="K219" s="3">
        <f t="shared" si="7"/>
        <v>0</v>
      </c>
      <c r="L219" s="3">
        <v>2704.3</v>
      </c>
      <c r="M219" s="3">
        <v>2704.3</v>
      </c>
      <c r="N219" s="3">
        <v>2704.3</v>
      </c>
      <c r="O219" s="3">
        <f t="shared" si="8"/>
        <v>0</v>
      </c>
    </row>
    <row r="220" spans="1:15" ht="63" x14ac:dyDescent="0.25">
      <c r="A220" s="44" t="s">
        <v>347</v>
      </c>
      <c r="B220" s="28" t="s">
        <v>355</v>
      </c>
      <c r="C220" s="3">
        <v>0.6</v>
      </c>
      <c r="D220" s="3">
        <v>0.6</v>
      </c>
      <c r="E220" s="3">
        <v>0.6</v>
      </c>
      <c r="F220" s="3">
        <f t="shared" si="9"/>
        <v>0</v>
      </c>
      <c r="G220" s="1"/>
      <c r="H220" s="3">
        <v>0.6</v>
      </c>
      <c r="I220" s="3">
        <v>0.6</v>
      </c>
      <c r="J220" s="3">
        <v>0.6</v>
      </c>
      <c r="K220" s="3">
        <f t="shared" si="7"/>
        <v>0</v>
      </c>
      <c r="L220" s="3">
        <v>0.6</v>
      </c>
      <c r="M220" s="3">
        <v>0.6</v>
      </c>
      <c r="N220" s="3">
        <v>0.6</v>
      </c>
      <c r="O220" s="3">
        <f t="shared" si="8"/>
        <v>0</v>
      </c>
    </row>
    <row r="221" spans="1:15" ht="63" x14ac:dyDescent="0.25">
      <c r="A221" s="44" t="s">
        <v>347</v>
      </c>
      <c r="B221" s="28" t="s">
        <v>356</v>
      </c>
      <c r="C221" s="3">
        <v>18350.900000000001</v>
      </c>
      <c r="D221" s="3">
        <v>16626.900000000001</v>
      </c>
      <c r="E221" s="3">
        <v>16626.900000000001</v>
      </c>
      <c r="F221" s="3">
        <f t="shared" si="9"/>
        <v>0</v>
      </c>
      <c r="G221" s="1"/>
      <c r="H221" s="3">
        <v>19081.900000000001</v>
      </c>
      <c r="I221" s="3">
        <v>19081.900000000001</v>
      </c>
      <c r="J221" s="3">
        <v>19081.900000000001</v>
      </c>
      <c r="K221" s="3">
        <f t="shared" si="7"/>
        <v>0</v>
      </c>
      <c r="L221" s="3">
        <v>19842.099999999999</v>
      </c>
      <c r="M221" s="3">
        <v>19842.099999999999</v>
      </c>
      <c r="N221" s="3">
        <v>19842.099999999999</v>
      </c>
      <c r="O221" s="3">
        <f t="shared" si="8"/>
        <v>0</v>
      </c>
    </row>
    <row r="222" spans="1:15" ht="63" x14ac:dyDescent="0.25">
      <c r="A222" s="9" t="s">
        <v>347</v>
      </c>
      <c r="B222" s="17" t="s">
        <v>357</v>
      </c>
      <c r="C222" s="3">
        <v>28224.5</v>
      </c>
      <c r="D222" s="3">
        <v>41509</v>
      </c>
      <c r="E222" s="3">
        <v>41509</v>
      </c>
      <c r="F222" s="3">
        <f t="shared" si="9"/>
        <v>0</v>
      </c>
      <c r="G222" s="1"/>
      <c r="H222" s="3">
        <v>29353.5</v>
      </c>
      <c r="I222" s="3">
        <v>29353.5</v>
      </c>
      <c r="J222" s="3">
        <v>29353.5</v>
      </c>
      <c r="K222" s="3">
        <f t="shared" si="7"/>
        <v>0</v>
      </c>
      <c r="L222" s="3">
        <v>30527.599999999999</v>
      </c>
      <c r="M222" s="3">
        <v>30527.599999999999</v>
      </c>
      <c r="N222" s="3">
        <v>30527.599999999999</v>
      </c>
      <c r="O222" s="3">
        <f t="shared" si="8"/>
        <v>0</v>
      </c>
    </row>
    <row r="223" spans="1:15" ht="51.75" customHeight="1" x14ac:dyDescent="0.25">
      <c r="A223" s="9" t="s">
        <v>347</v>
      </c>
      <c r="B223" s="17" t="s">
        <v>358</v>
      </c>
      <c r="C223" s="3">
        <v>178289</v>
      </c>
      <c r="D223" s="3">
        <v>171754.8</v>
      </c>
      <c r="E223" s="3">
        <v>171754.8</v>
      </c>
      <c r="F223" s="3">
        <f t="shared" si="9"/>
        <v>0</v>
      </c>
      <c r="G223" s="1"/>
      <c r="H223" s="3">
        <v>185420.5</v>
      </c>
      <c r="I223" s="3">
        <v>185420.5</v>
      </c>
      <c r="J223" s="3">
        <v>185420.5</v>
      </c>
      <c r="K223" s="3">
        <f t="shared" si="7"/>
        <v>0</v>
      </c>
      <c r="L223" s="3">
        <v>192837.3</v>
      </c>
      <c r="M223" s="3">
        <v>192837.3</v>
      </c>
      <c r="N223" s="3">
        <v>192837.3</v>
      </c>
      <c r="O223" s="3">
        <f t="shared" si="8"/>
        <v>0</v>
      </c>
    </row>
    <row r="224" spans="1:15" ht="51.75" customHeight="1" x14ac:dyDescent="0.25">
      <c r="A224" s="9" t="s">
        <v>347</v>
      </c>
      <c r="B224" s="17" t="s">
        <v>359</v>
      </c>
      <c r="C224" s="3">
        <v>131086.39999999999</v>
      </c>
      <c r="D224" s="3">
        <v>127726.5</v>
      </c>
      <c r="E224" s="3">
        <v>127726.5</v>
      </c>
      <c r="F224" s="3">
        <f t="shared" si="9"/>
        <v>0</v>
      </c>
      <c r="G224" s="1"/>
      <c r="H224" s="3">
        <v>136329.9</v>
      </c>
      <c r="I224" s="3">
        <v>136329.9</v>
      </c>
      <c r="J224" s="3">
        <v>136329.9</v>
      </c>
      <c r="K224" s="3">
        <f t="shared" si="7"/>
        <v>0</v>
      </c>
      <c r="L224" s="3">
        <v>141783.1</v>
      </c>
      <c r="M224" s="3">
        <v>141783.1</v>
      </c>
      <c r="N224" s="3">
        <v>141783.1</v>
      </c>
      <c r="O224" s="3">
        <f t="shared" si="8"/>
        <v>0</v>
      </c>
    </row>
    <row r="225" spans="1:15" ht="78.75" x14ac:dyDescent="0.25">
      <c r="A225" s="9" t="s">
        <v>347</v>
      </c>
      <c r="B225" s="17" t="s">
        <v>360</v>
      </c>
      <c r="C225" s="3">
        <v>298.60000000000002</v>
      </c>
      <c r="D225" s="3">
        <v>288.60000000000002</v>
      </c>
      <c r="E225" s="3">
        <v>288.60000000000002</v>
      </c>
      <c r="F225" s="3">
        <f t="shared" si="9"/>
        <v>0</v>
      </c>
      <c r="G225" s="1"/>
      <c r="H225" s="3">
        <v>314.39999999999998</v>
      </c>
      <c r="I225" s="3">
        <v>314.39999999999998</v>
      </c>
      <c r="J225" s="3">
        <v>314.39999999999998</v>
      </c>
      <c r="K225" s="3">
        <f t="shared" si="7"/>
        <v>0</v>
      </c>
      <c r="L225" s="3">
        <v>331.1</v>
      </c>
      <c r="M225" s="3">
        <v>331.1</v>
      </c>
      <c r="N225" s="3">
        <v>331.1</v>
      </c>
      <c r="O225" s="3">
        <f t="shared" si="8"/>
        <v>0</v>
      </c>
    </row>
    <row r="226" spans="1:15" ht="78.75" x14ac:dyDescent="0.25">
      <c r="A226" s="9" t="s">
        <v>347</v>
      </c>
      <c r="B226" s="17" t="s">
        <v>361</v>
      </c>
      <c r="C226" s="3">
        <v>18.100000000000001</v>
      </c>
      <c r="D226" s="3">
        <v>13.3</v>
      </c>
      <c r="E226" s="3">
        <v>13.3</v>
      </c>
      <c r="F226" s="3">
        <f t="shared" si="9"/>
        <v>0</v>
      </c>
      <c r="G226" s="1"/>
      <c r="H226" s="3">
        <v>18.100000000000001</v>
      </c>
      <c r="I226" s="3">
        <v>18.100000000000001</v>
      </c>
      <c r="J226" s="3">
        <v>18.100000000000001</v>
      </c>
      <c r="K226" s="3">
        <f t="shared" si="7"/>
        <v>0</v>
      </c>
      <c r="L226" s="3">
        <v>18.100000000000001</v>
      </c>
      <c r="M226" s="3">
        <v>18.100000000000001</v>
      </c>
      <c r="N226" s="3">
        <v>18.100000000000001</v>
      </c>
      <c r="O226" s="3">
        <f t="shared" si="8"/>
        <v>0</v>
      </c>
    </row>
    <row r="227" spans="1:15" ht="141.75" x14ac:dyDescent="0.25">
      <c r="A227" s="9" t="s">
        <v>347</v>
      </c>
      <c r="B227" s="17" t="s">
        <v>362</v>
      </c>
      <c r="C227" s="3">
        <v>336</v>
      </c>
      <c r="D227" s="3">
        <v>720</v>
      </c>
      <c r="E227" s="3">
        <v>720</v>
      </c>
      <c r="F227" s="3">
        <f t="shared" si="9"/>
        <v>0</v>
      </c>
      <c r="G227" s="1"/>
      <c r="H227" s="3">
        <v>336</v>
      </c>
      <c r="I227" s="3">
        <v>336</v>
      </c>
      <c r="J227" s="3">
        <v>336</v>
      </c>
      <c r="K227" s="3">
        <f t="shared" si="7"/>
        <v>0</v>
      </c>
      <c r="L227" s="3">
        <v>336</v>
      </c>
      <c r="M227" s="3">
        <v>336</v>
      </c>
      <c r="N227" s="3">
        <v>336</v>
      </c>
      <c r="O227" s="3">
        <f t="shared" si="8"/>
        <v>0</v>
      </c>
    </row>
    <row r="228" spans="1:15" ht="173.25" x14ac:dyDescent="0.25">
      <c r="A228" s="9" t="s">
        <v>347</v>
      </c>
      <c r="B228" s="17" t="s">
        <v>363</v>
      </c>
      <c r="C228" s="3">
        <v>1096.4000000000001</v>
      </c>
      <c r="D228" s="3">
        <v>826.4</v>
      </c>
      <c r="E228" s="3">
        <v>826.4</v>
      </c>
      <c r="F228" s="3">
        <f t="shared" si="9"/>
        <v>0</v>
      </c>
      <c r="G228" s="1"/>
      <c r="H228" s="3">
        <v>1140.3</v>
      </c>
      <c r="I228" s="3">
        <v>1140.3</v>
      </c>
      <c r="J228" s="3">
        <v>1140.3</v>
      </c>
      <c r="K228" s="3">
        <f t="shared" si="7"/>
        <v>0</v>
      </c>
      <c r="L228" s="3">
        <v>1185.9000000000001</v>
      </c>
      <c r="M228" s="3">
        <v>1185.9000000000001</v>
      </c>
      <c r="N228" s="3">
        <v>1185.9000000000001</v>
      </c>
      <c r="O228" s="3">
        <f t="shared" si="8"/>
        <v>0</v>
      </c>
    </row>
    <row r="229" spans="1:15" ht="63" x14ac:dyDescent="0.25">
      <c r="A229" s="9" t="s">
        <v>347</v>
      </c>
      <c r="B229" s="17" t="s">
        <v>364</v>
      </c>
      <c r="C229" s="3">
        <v>0</v>
      </c>
      <c r="D229" s="3">
        <v>1131</v>
      </c>
      <c r="E229" s="3">
        <v>1131</v>
      </c>
      <c r="F229" s="3">
        <f t="shared" si="9"/>
        <v>0</v>
      </c>
      <c r="G229" s="1"/>
      <c r="H229" s="3"/>
      <c r="I229" s="3">
        <v>0</v>
      </c>
      <c r="J229" s="3">
        <v>0</v>
      </c>
      <c r="K229" s="3">
        <f t="shared" si="7"/>
        <v>0</v>
      </c>
      <c r="L229" s="3"/>
      <c r="M229" s="3">
        <v>0</v>
      </c>
      <c r="N229" s="3">
        <v>0</v>
      </c>
      <c r="O229" s="3">
        <f t="shared" si="8"/>
        <v>0</v>
      </c>
    </row>
    <row r="230" spans="1:15" ht="78.75" x14ac:dyDescent="0.25">
      <c r="A230" s="9" t="s">
        <v>347</v>
      </c>
      <c r="B230" s="50" t="s">
        <v>365</v>
      </c>
      <c r="C230" s="3">
        <v>65.099999999999994</v>
      </c>
      <c r="D230" s="3">
        <v>65.099999999999994</v>
      </c>
      <c r="E230" s="3">
        <v>65.099999999999994</v>
      </c>
      <c r="F230" s="3">
        <f t="shared" si="9"/>
        <v>0</v>
      </c>
      <c r="G230" s="1"/>
      <c r="H230" s="3">
        <v>65.099999999999994</v>
      </c>
      <c r="I230" s="3">
        <v>65.099999999999994</v>
      </c>
      <c r="J230" s="3">
        <v>65.099999999999994</v>
      </c>
      <c r="K230" s="3">
        <f t="shared" si="7"/>
        <v>0</v>
      </c>
      <c r="L230" s="3">
        <v>65.099999999999994</v>
      </c>
      <c r="M230" s="3">
        <v>65.099999999999994</v>
      </c>
      <c r="N230" s="3">
        <v>65.099999999999994</v>
      </c>
      <c r="O230" s="3">
        <f t="shared" si="8"/>
        <v>0</v>
      </c>
    </row>
    <row r="231" spans="1:15" ht="126" x14ac:dyDescent="0.25">
      <c r="A231" s="9" t="s">
        <v>366</v>
      </c>
      <c r="B231" s="17" t="s">
        <v>367</v>
      </c>
      <c r="C231" s="3">
        <v>1917.5</v>
      </c>
      <c r="D231" s="3">
        <v>1917.5</v>
      </c>
      <c r="E231" s="3">
        <v>4245.8999999999996</v>
      </c>
      <c r="F231" s="3">
        <f t="shared" si="9"/>
        <v>2328.3999999999996</v>
      </c>
      <c r="G231" s="1" t="s">
        <v>255</v>
      </c>
      <c r="H231" s="3">
        <v>1917.5</v>
      </c>
      <c r="I231" s="3">
        <v>1917.5</v>
      </c>
      <c r="J231" s="3">
        <v>1917.5</v>
      </c>
      <c r="K231" s="3">
        <f t="shared" si="7"/>
        <v>0</v>
      </c>
      <c r="L231" s="3">
        <v>1917.5</v>
      </c>
      <c r="M231" s="3">
        <v>1917.5</v>
      </c>
      <c r="N231" s="3">
        <v>1917.5</v>
      </c>
      <c r="O231" s="3">
        <f t="shared" si="8"/>
        <v>0</v>
      </c>
    </row>
    <row r="232" spans="1:15" ht="94.5" x14ac:dyDescent="0.25">
      <c r="A232" s="9" t="s">
        <v>366</v>
      </c>
      <c r="B232" s="17" t="s">
        <v>368</v>
      </c>
      <c r="C232" s="3">
        <v>4876.2</v>
      </c>
      <c r="D232" s="3">
        <v>4876.2</v>
      </c>
      <c r="E232" s="3">
        <v>5381.1</v>
      </c>
      <c r="F232" s="3">
        <f t="shared" si="9"/>
        <v>504.90000000000055</v>
      </c>
      <c r="G232" s="1" t="s">
        <v>255</v>
      </c>
      <c r="H232" s="3">
        <v>4876.2</v>
      </c>
      <c r="I232" s="3">
        <v>4876.2</v>
      </c>
      <c r="J232" s="3">
        <v>4876.2</v>
      </c>
      <c r="K232" s="3">
        <f t="shared" si="7"/>
        <v>0</v>
      </c>
      <c r="L232" s="3">
        <v>4876.2</v>
      </c>
      <c r="M232" s="3">
        <v>4876.2</v>
      </c>
      <c r="N232" s="3">
        <v>4876.2</v>
      </c>
      <c r="O232" s="3">
        <f t="shared" si="8"/>
        <v>0</v>
      </c>
    </row>
    <row r="233" spans="1:15" ht="189" x14ac:dyDescent="0.25">
      <c r="A233" s="9" t="s">
        <v>366</v>
      </c>
      <c r="B233" s="17" t="s">
        <v>369</v>
      </c>
      <c r="C233" s="51"/>
      <c r="D233" s="51">
        <v>9056.5</v>
      </c>
      <c r="E233" s="51">
        <v>9056.5</v>
      </c>
      <c r="F233" s="3">
        <f t="shared" si="9"/>
        <v>0</v>
      </c>
      <c r="G233" s="52"/>
      <c r="H233" s="51"/>
      <c r="I233" s="3">
        <v>0</v>
      </c>
      <c r="J233" s="3">
        <v>0</v>
      </c>
      <c r="K233" s="3">
        <f t="shared" si="7"/>
        <v>0</v>
      </c>
      <c r="L233" s="3"/>
      <c r="M233" s="3">
        <v>0</v>
      </c>
      <c r="N233" s="3">
        <v>0</v>
      </c>
      <c r="O233" s="3">
        <f t="shared" si="8"/>
        <v>0</v>
      </c>
    </row>
    <row r="234" spans="1:15" ht="173.25" x14ac:dyDescent="0.25">
      <c r="A234" s="9" t="s">
        <v>366</v>
      </c>
      <c r="B234" s="17" t="s">
        <v>370</v>
      </c>
      <c r="C234" s="51">
        <v>3531.8</v>
      </c>
      <c r="D234" s="51">
        <v>5451.8</v>
      </c>
      <c r="E234" s="51">
        <v>5451.8</v>
      </c>
      <c r="F234" s="3">
        <f t="shared" si="9"/>
        <v>0</v>
      </c>
      <c r="G234" s="52"/>
      <c r="H234" s="51">
        <v>3531.8</v>
      </c>
      <c r="I234" s="51">
        <v>3531.8</v>
      </c>
      <c r="J234" s="51">
        <v>3531.8</v>
      </c>
      <c r="K234" s="3">
        <f t="shared" si="7"/>
        <v>0</v>
      </c>
      <c r="L234" s="51">
        <v>3531.8</v>
      </c>
      <c r="M234" s="51">
        <v>3531.8</v>
      </c>
      <c r="N234" s="51">
        <v>3531.8</v>
      </c>
      <c r="O234" s="3">
        <f t="shared" si="8"/>
        <v>0</v>
      </c>
    </row>
    <row r="235" spans="1:15" ht="126" x14ac:dyDescent="0.25">
      <c r="A235" s="9" t="s">
        <v>366</v>
      </c>
      <c r="B235" s="17" t="s">
        <v>371</v>
      </c>
      <c r="C235" s="51">
        <v>82316.5</v>
      </c>
      <c r="D235" s="51">
        <v>82595.7</v>
      </c>
      <c r="E235" s="51">
        <v>89591.3</v>
      </c>
      <c r="F235" s="3">
        <f t="shared" si="9"/>
        <v>6995.6000000000058</v>
      </c>
      <c r="G235" s="52" t="s">
        <v>255</v>
      </c>
      <c r="H235" s="51">
        <v>82316.5</v>
      </c>
      <c r="I235" s="51">
        <v>82316.5</v>
      </c>
      <c r="J235" s="51">
        <v>82316.5</v>
      </c>
      <c r="K235" s="3">
        <f t="shared" si="7"/>
        <v>0</v>
      </c>
      <c r="L235" s="51">
        <v>82316.5</v>
      </c>
      <c r="M235" s="51">
        <v>82316.5</v>
      </c>
      <c r="N235" s="51">
        <v>82316.5</v>
      </c>
      <c r="O235" s="3">
        <f t="shared" si="8"/>
        <v>0</v>
      </c>
    </row>
    <row r="236" spans="1:15" ht="94.5" x14ac:dyDescent="0.25">
      <c r="A236" s="9" t="s">
        <v>366</v>
      </c>
      <c r="B236" s="17" t="s">
        <v>372</v>
      </c>
      <c r="C236" s="3">
        <v>1056462.8999999999</v>
      </c>
      <c r="D236" s="3">
        <v>1192048.8</v>
      </c>
      <c r="E236" s="3">
        <v>1260528.3999999999</v>
      </c>
      <c r="F236" s="3">
        <f t="shared" si="9"/>
        <v>68479.59999999986</v>
      </c>
      <c r="G236" s="1" t="s">
        <v>255</v>
      </c>
      <c r="H236" s="3">
        <v>1056462.8999999999</v>
      </c>
      <c r="I236" s="3">
        <v>1056462.8999999999</v>
      </c>
      <c r="J236" s="3">
        <v>1056462.8999999999</v>
      </c>
      <c r="K236" s="3">
        <f t="shared" si="7"/>
        <v>0</v>
      </c>
      <c r="L236" s="3">
        <v>1056462.8999999999</v>
      </c>
      <c r="M236" s="3">
        <v>1056462.8999999999</v>
      </c>
      <c r="N236" s="3">
        <v>1056462.8999999999</v>
      </c>
      <c r="O236" s="3">
        <f t="shared" si="8"/>
        <v>0</v>
      </c>
    </row>
    <row r="237" spans="1:15" ht="63" x14ac:dyDescent="0.25">
      <c r="A237" s="9" t="s">
        <v>366</v>
      </c>
      <c r="B237" s="17" t="s">
        <v>373</v>
      </c>
      <c r="C237" s="3">
        <v>659249.9</v>
      </c>
      <c r="D237" s="3">
        <v>735489.5</v>
      </c>
      <c r="E237" s="3">
        <v>747080</v>
      </c>
      <c r="F237" s="3">
        <f t="shared" si="9"/>
        <v>11590.5</v>
      </c>
      <c r="G237" s="1" t="s">
        <v>255</v>
      </c>
      <c r="H237" s="3">
        <v>659249.9</v>
      </c>
      <c r="I237" s="3">
        <v>659249.9</v>
      </c>
      <c r="J237" s="3">
        <v>659249.9</v>
      </c>
      <c r="K237" s="3">
        <f t="shared" ref="K237:K273" si="10">J237-I237</f>
        <v>0</v>
      </c>
      <c r="L237" s="3">
        <v>659249.9</v>
      </c>
      <c r="M237" s="3">
        <v>659249.9</v>
      </c>
      <c r="N237" s="3">
        <v>659249.9</v>
      </c>
      <c r="O237" s="3">
        <f t="shared" ref="O237:O273" si="11">N237-M237</f>
        <v>0</v>
      </c>
    </row>
    <row r="238" spans="1:15" ht="110.25" x14ac:dyDescent="0.25">
      <c r="A238" s="9" t="s">
        <v>366</v>
      </c>
      <c r="B238" s="17" t="s">
        <v>374</v>
      </c>
      <c r="C238" s="3">
        <v>38620.199999999997</v>
      </c>
      <c r="D238" s="3">
        <v>38620.199999999997</v>
      </c>
      <c r="E238" s="3">
        <v>38837</v>
      </c>
      <c r="F238" s="3">
        <f t="shared" si="9"/>
        <v>216.80000000000291</v>
      </c>
      <c r="G238" s="1" t="s">
        <v>255</v>
      </c>
      <c r="H238" s="3">
        <v>38620.199999999997</v>
      </c>
      <c r="I238" s="3">
        <v>38620.199999999997</v>
      </c>
      <c r="J238" s="3">
        <v>38620.199999999997</v>
      </c>
      <c r="K238" s="3">
        <f t="shared" si="10"/>
        <v>0</v>
      </c>
      <c r="L238" s="3">
        <v>38620.199999999997</v>
      </c>
      <c r="M238" s="3">
        <v>38620.199999999997</v>
      </c>
      <c r="N238" s="3">
        <v>38620.199999999997</v>
      </c>
      <c r="O238" s="3">
        <f t="shared" si="11"/>
        <v>0</v>
      </c>
    </row>
    <row r="239" spans="1:15" ht="47.25" x14ac:dyDescent="0.25">
      <c r="A239" s="9" t="s">
        <v>375</v>
      </c>
      <c r="B239" s="17" t="s">
        <v>376</v>
      </c>
      <c r="C239" s="3">
        <v>104785.9</v>
      </c>
      <c r="D239" s="3">
        <v>106885.9</v>
      </c>
      <c r="E239" s="3">
        <v>106885.9</v>
      </c>
      <c r="F239" s="3">
        <f t="shared" si="9"/>
        <v>0</v>
      </c>
      <c r="G239" s="1"/>
      <c r="H239" s="3">
        <v>109083.2</v>
      </c>
      <c r="I239" s="3">
        <v>109083.2</v>
      </c>
      <c r="J239" s="3">
        <v>109083.2</v>
      </c>
      <c r="K239" s="3">
        <f t="shared" si="10"/>
        <v>0</v>
      </c>
      <c r="L239" s="3">
        <v>113528.2</v>
      </c>
      <c r="M239" s="3">
        <v>113528.2</v>
      </c>
      <c r="N239" s="3">
        <v>113528.2</v>
      </c>
      <c r="O239" s="3">
        <f t="shared" si="11"/>
        <v>0</v>
      </c>
    </row>
    <row r="240" spans="1:15" ht="78.75" x14ac:dyDescent="0.25">
      <c r="A240" s="9" t="s">
        <v>377</v>
      </c>
      <c r="B240" s="17" t="s">
        <v>378</v>
      </c>
      <c r="C240" s="3">
        <v>30810.799999999999</v>
      </c>
      <c r="D240" s="3">
        <v>30810.799999999999</v>
      </c>
      <c r="E240" s="3">
        <v>31039.1</v>
      </c>
      <c r="F240" s="3">
        <f t="shared" si="9"/>
        <v>228.29999999999927</v>
      </c>
      <c r="G240" s="1" t="s">
        <v>255</v>
      </c>
      <c r="H240" s="3">
        <v>30810.799999999999</v>
      </c>
      <c r="I240" s="3">
        <v>30810.799999999999</v>
      </c>
      <c r="J240" s="3">
        <v>30810.799999999999</v>
      </c>
      <c r="K240" s="3">
        <f t="shared" si="10"/>
        <v>0</v>
      </c>
      <c r="L240" s="3">
        <v>30810.799999999999</v>
      </c>
      <c r="M240" s="3">
        <v>30810.799999999999</v>
      </c>
      <c r="N240" s="3">
        <v>30810.799999999999</v>
      </c>
      <c r="O240" s="3">
        <f t="shared" si="11"/>
        <v>0</v>
      </c>
    </row>
    <row r="241" spans="1:15" ht="82.5" customHeight="1" x14ac:dyDescent="0.25">
      <c r="A241" s="9" t="s">
        <v>379</v>
      </c>
      <c r="B241" s="17" t="s">
        <v>380</v>
      </c>
      <c r="C241" s="3">
        <v>86960.4</v>
      </c>
      <c r="D241" s="3">
        <v>76090.3</v>
      </c>
      <c r="E241" s="3">
        <v>76090.3</v>
      </c>
      <c r="F241" s="3">
        <f t="shared" si="9"/>
        <v>0</v>
      </c>
      <c r="G241" s="1"/>
      <c r="H241" s="3">
        <v>86960.4</v>
      </c>
      <c r="I241" s="3">
        <v>86960.4</v>
      </c>
      <c r="J241" s="3">
        <v>86960.4</v>
      </c>
      <c r="K241" s="3">
        <f t="shared" si="10"/>
        <v>0</v>
      </c>
      <c r="L241" s="3">
        <v>86960.4</v>
      </c>
      <c r="M241" s="3">
        <v>86960.4</v>
      </c>
      <c r="N241" s="3">
        <v>86960.4</v>
      </c>
      <c r="O241" s="3">
        <f t="shared" si="11"/>
        <v>0</v>
      </c>
    </row>
    <row r="242" spans="1:15" ht="94.5" x14ac:dyDescent="0.25">
      <c r="A242" s="9" t="s">
        <v>379</v>
      </c>
      <c r="B242" s="17" t="s">
        <v>381</v>
      </c>
      <c r="C242" s="3">
        <v>0</v>
      </c>
      <c r="D242" s="3">
        <v>10870.1</v>
      </c>
      <c r="E242" s="3">
        <v>10870.1</v>
      </c>
      <c r="F242" s="3">
        <f t="shared" si="9"/>
        <v>0</v>
      </c>
      <c r="G242" s="1"/>
      <c r="H242" s="3"/>
      <c r="I242" s="3">
        <v>0</v>
      </c>
      <c r="J242" s="3">
        <v>0</v>
      </c>
      <c r="K242" s="3">
        <f>J242-I242</f>
        <v>0</v>
      </c>
      <c r="L242" s="3"/>
      <c r="M242" s="3">
        <v>0</v>
      </c>
      <c r="N242" s="3">
        <v>0</v>
      </c>
      <c r="O242" s="3">
        <f>N242-M242</f>
        <v>0</v>
      </c>
    </row>
    <row r="243" spans="1:15" ht="63" x14ac:dyDescent="0.25">
      <c r="A243" s="9" t="s">
        <v>382</v>
      </c>
      <c r="B243" s="17" t="s">
        <v>383</v>
      </c>
      <c r="C243" s="3">
        <v>12.1</v>
      </c>
      <c r="D243" s="3">
        <v>12.1</v>
      </c>
      <c r="E243" s="3">
        <v>12.1</v>
      </c>
      <c r="F243" s="3">
        <f t="shared" si="9"/>
        <v>0</v>
      </c>
      <c r="G243" s="1"/>
      <c r="H243" s="3">
        <v>12.5</v>
      </c>
      <c r="I243" s="3">
        <v>12.5</v>
      </c>
      <c r="J243" s="3">
        <v>12.5</v>
      </c>
      <c r="K243" s="3">
        <f t="shared" si="10"/>
        <v>0</v>
      </c>
      <c r="L243" s="3">
        <v>162.5</v>
      </c>
      <c r="M243" s="3">
        <v>162.5</v>
      </c>
      <c r="N243" s="3">
        <v>162.5</v>
      </c>
      <c r="O243" s="3">
        <f t="shared" si="11"/>
        <v>0</v>
      </c>
    </row>
    <row r="244" spans="1:15" ht="63" x14ac:dyDescent="0.25">
      <c r="A244" s="9" t="s">
        <v>384</v>
      </c>
      <c r="B244" s="17" t="s">
        <v>385</v>
      </c>
      <c r="C244" s="3">
        <v>17619.099999999999</v>
      </c>
      <c r="D244" s="3">
        <v>18188.8</v>
      </c>
      <c r="E244" s="3">
        <v>18188.8</v>
      </c>
      <c r="F244" s="3">
        <f t="shared" si="9"/>
        <v>0</v>
      </c>
      <c r="G244" s="1"/>
      <c r="H244" s="3">
        <v>18323.900000000001</v>
      </c>
      <c r="I244" s="3">
        <v>18323.900000000001</v>
      </c>
      <c r="J244" s="3">
        <v>18323.900000000001</v>
      </c>
      <c r="K244" s="3">
        <f t="shared" si="10"/>
        <v>0</v>
      </c>
      <c r="L244" s="3">
        <v>19056.900000000001</v>
      </c>
      <c r="M244" s="3">
        <v>19056.900000000001</v>
      </c>
      <c r="N244" s="3">
        <v>19056.900000000001</v>
      </c>
      <c r="O244" s="3">
        <f t="shared" si="11"/>
        <v>0</v>
      </c>
    </row>
    <row r="245" spans="1:15" ht="31.5" x14ac:dyDescent="0.25">
      <c r="A245" s="9" t="s">
        <v>386</v>
      </c>
      <c r="B245" s="17" t="s">
        <v>387</v>
      </c>
      <c r="C245" s="3">
        <v>93083</v>
      </c>
      <c r="D245" s="3">
        <v>95244.5</v>
      </c>
      <c r="E245" s="3">
        <v>95244.5</v>
      </c>
      <c r="F245" s="3">
        <f t="shared" si="9"/>
        <v>0</v>
      </c>
      <c r="G245" s="1"/>
      <c r="H245" s="3">
        <v>94195.7</v>
      </c>
      <c r="I245" s="3">
        <v>94195.7</v>
      </c>
      <c r="J245" s="3">
        <v>94195.7</v>
      </c>
      <c r="K245" s="3">
        <f t="shared" si="10"/>
        <v>0</v>
      </c>
      <c r="L245" s="3">
        <v>91750.5</v>
      </c>
      <c r="M245" s="3">
        <v>91750.5</v>
      </c>
      <c r="N245" s="3">
        <v>91750.5</v>
      </c>
      <c r="O245" s="3">
        <f t="shared" si="11"/>
        <v>0</v>
      </c>
    </row>
    <row r="246" spans="1:15" ht="47.25" x14ac:dyDescent="0.25">
      <c r="A246" s="9" t="s">
        <v>388</v>
      </c>
      <c r="B246" s="17" t="s">
        <v>389</v>
      </c>
      <c r="C246" s="3">
        <v>35004.400000000001</v>
      </c>
      <c r="D246" s="3">
        <v>16638.099999999999</v>
      </c>
      <c r="E246" s="3">
        <v>16638.099999999999</v>
      </c>
      <c r="F246" s="3">
        <f t="shared" si="9"/>
        <v>0</v>
      </c>
      <c r="G246" s="1"/>
      <c r="H246" s="3">
        <v>37576.6</v>
      </c>
      <c r="I246" s="3">
        <v>16428.599999999999</v>
      </c>
      <c r="J246" s="3">
        <v>16428.599999999999</v>
      </c>
      <c r="K246" s="3">
        <f t="shared" si="10"/>
        <v>0</v>
      </c>
      <c r="L246" s="3">
        <v>41500.300000000003</v>
      </c>
      <c r="M246" s="3">
        <v>17600</v>
      </c>
      <c r="N246" s="3">
        <v>17600</v>
      </c>
      <c r="O246" s="3">
        <f t="shared" si="11"/>
        <v>0</v>
      </c>
    </row>
    <row r="247" spans="1:15" ht="31.5" x14ac:dyDescent="0.25">
      <c r="A247" s="9" t="s">
        <v>390</v>
      </c>
      <c r="B247" s="17" t="s">
        <v>391</v>
      </c>
      <c r="C247" s="3">
        <v>4877.6000000000004</v>
      </c>
      <c r="D247" s="3">
        <v>5581.7</v>
      </c>
      <c r="E247" s="3">
        <v>5581.7</v>
      </c>
      <c r="F247" s="3">
        <f t="shared" si="9"/>
        <v>0</v>
      </c>
      <c r="G247" s="1"/>
      <c r="H247" s="3">
        <v>5259.4</v>
      </c>
      <c r="I247" s="3">
        <v>5259.4</v>
      </c>
      <c r="J247" s="3">
        <v>5259.4</v>
      </c>
      <c r="K247" s="3">
        <f t="shared" si="10"/>
        <v>0</v>
      </c>
      <c r="L247" s="3">
        <v>5493.6</v>
      </c>
      <c r="M247" s="3">
        <v>5493.6</v>
      </c>
      <c r="N247" s="3">
        <v>5493.6</v>
      </c>
      <c r="O247" s="3">
        <f t="shared" si="11"/>
        <v>0</v>
      </c>
    </row>
    <row r="248" spans="1:15" ht="47.25" x14ac:dyDescent="0.25">
      <c r="A248" s="9" t="s">
        <v>390</v>
      </c>
      <c r="B248" s="17" t="s">
        <v>392</v>
      </c>
      <c r="C248" s="3"/>
      <c r="D248" s="3">
        <v>1503.8</v>
      </c>
      <c r="E248" s="3">
        <v>1503.8</v>
      </c>
      <c r="F248" s="3">
        <f t="shared" si="9"/>
        <v>0</v>
      </c>
      <c r="G248" s="1"/>
      <c r="H248" s="3"/>
      <c r="I248" s="3">
        <v>0</v>
      </c>
      <c r="J248" s="3">
        <v>0</v>
      </c>
      <c r="K248" s="3">
        <f>J248-I248</f>
        <v>0</v>
      </c>
      <c r="L248" s="3"/>
      <c r="M248" s="3">
        <v>0</v>
      </c>
      <c r="N248" s="3">
        <v>0</v>
      </c>
      <c r="O248" s="3">
        <f>N248-M248</f>
        <v>0</v>
      </c>
    </row>
    <row r="249" spans="1:15" ht="189" x14ac:dyDescent="0.25">
      <c r="A249" s="53" t="s">
        <v>393</v>
      </c>
      <c r="B249" s="17" t="s">
        <v>394</v>
      </c>
      <c r="C249" s="3">
        <v>66.2</v>
      </c>
      <c r="D249" s="3">
        <v>66.2</v>
      </c>
      <c r="E249" s="3">
        <v>66.2</v>
      </c>
      <c r="F249" s="3">
        <f t="shared" si="9"/>
        <v>0</v>
      </c>
      <c r="G249" s="1"/>
      <c r="H249" s="3">
        <v>66.2</v>
      </c>
      <c r="I249" s="3">
        <v>66.2</v>
      </c>
      <c r="J249" s="3">
        <v>66.2</v>
      </c>
      <c r="K249" s="3">
        <f t="shared" si="10"/>
        <v>0</v>
      </c>
      <c r="L249" s="3">
        <v>66.2</v>
      </c>
      <c r="M249" s="3">
        <v>66.2</v>
      </c>
      <c r="N249" s="3">
        <v>66.2</v>
      </c>
      <c r="O249" s="3">
        <f t="shared" si="11"/>
        <v>0</v>
      </c>
    </row>
    <row r="250" spans="1:15" ht="47.25" x14ac:dyDescent="0.25">
      <c r="A250" s="53" t="s">
        <v>393</v>
      </c>
      <c r="B250" s="50" t="s">
        <v>395</v>
      </c>
      <c r="C250" s="3">
        <v>161.30000000000001</v>
      </c>
      <c r="D250" s="3">
        <v>161.30000000000001</v>
      </c>
      <c r="E250" s="3">
        <v>161.30000000000001</v>
      </c>
      <c r="F250" s="3">
        <f t="shared" si="9"/>
        <v>0</v>
      </c>
      <c r="G250" s="1"/>
      <c r="H250" s="3">
        <v>161.30000000000001</v>
      </c>
      <c r="I250" s="3">
        <v>161.30000000000001</v>
      </c>
      <c r="J250" s="3">
        <v>161.30000000000001</v>
      </c>
      <c r="K250" s="3">
        <f t="shared" si="10"/>
        <v>0</v>
      </c>
      <c r="L250" s="3">
        <v>161.30000000000001</v>
      </c>
      <c r="M250" s="3">
        <v>161.30000000000001</v>
      </c>
      <c r="N250" s="3">
        <v>161.30000000000001</v>
      </c>
      <c r="O250" s="3">
        <f t="shared" si="11"/>
        <v>0</v>
      </c>
    </row>
    <row r="251" spans="1:15" ht="15.75" x14ac:dyDescent="0.25">
      <c r="A251" s="11" t="s">
        <v>396</v>
      </c>
      <c r="B251" s="12" t="s">
        <v>397</v>
      </c>
      <c r="C251" s="2">
        <f>SUM(C252:C261)</f>
        <v>97002.599999999991</v>
      </c>
      <c r="D251" s="2">
        <f>SUM(D252:D261)</f>
        <v>115317.2</v>
      </c>
      <c r="E251" s="2">
        <f>SUM(E252:E261)</f>
        <v>116485.09999999999</v>
      </c>
      <c r="F251" s="3">
        <f t="shared" si="9"/>
        <v>1167.8999999999942</v>
      </c>
      <c r="G251" s="1"/>
      <c r="H251" s="2">
        <f>SUM(H252:H261)</f>
        <v>92778.7</v>
      </c>
      <c r="I251" s="2">
        <f>SUM(I252:I261)</f>
        <v>92778.7</v>
      </c>
      <c r="J251" s="2">
        <f>SUM(J252:J261)</f>
        <v>92778.7</v>
      </c>
      <c r="K251" s="3">
        <f t="shared" si="10"/>
        <v>0</v>
      </c>
      <c r="L251" s="2">
        <f>SUM(L252:L261)</f>
        <v>94562.5</v>
      </c>
      <c r="M251" s="2">
        <f>SUM(M252:M261)</f>
        <v>94562.5</v>
      </c>
      <c r="N251" s="2">
        <f>SUM(N252:N261)</f>
        <v>94562.5</v>
      </c>
      <c r="O251" s="3">
        <f t="shared" si="11"/>
        <v>0</v>
      </c>
    </row>
    <row r="252" spans="1:15" ht="65.25" customHeight="1" x14ac:dyDescent="0.25">
      <c r="A252" s="9" t="s">
        <v>398</v>
      </c>
      <c r="B252" s="50" t="s">
        <v>399</v>
      </c>
      <c r="C252" s="3">
        <v>8542.5</v>
      </c>
      <c r="D252" s="3">
        <v>8542.5</v>
      </c>
      <c r="E252" s="3">
        <v>9710.4</v>
      </c>
      <c r="F252" s="3">
        <f t="shared" si="9"/>
        <v>1167.8999999999996</v>
      </c>
      <c r="G252" s="1"/>
      <c r="H252" s="3">
        <v>8542.5</v>
      </c>
      <c r="I252" s="3">
        <v>8542.5</v>
      </c>
      <c r="J252" s="3">
        <v>8542.5</v>
      </c>
      <c r="K252" s="3">
        <f t="shared" si="10"/>
        <v>0</v>
      </c>
      <c r="L252" s="3">
        <v>10326.299999999999</v>
      </c>
      <c r="M252" s="3">
        <v>10326.299999999999</v>
      </c>
      <c r="N252" s="3">
        <v>10326.299999999999</v>
      </c>
      <c r="O252" s="3">
        <f t="shared" si="11"/>
        <v>0</v>
      </c>
    </row>
    <row r="253" spans="1:15" ht="63" x14ac:dyDescent="0.25">
      <c r="A253" s="9" t="s">
        <v>400</v>
      </c>
      <c r="B253" s="50" t="s">
        <v>401</v>
      </c>
      <c r="C253" s="3">
        <v>83818.899999999994</v>
      </c>
      <c r="D253" s="3">
        <v>91242.6</v>
      </c>
      <c r="E253" s="3">
        <v>91242.6</v>
      </c>
      <c r="F253" s="3">
        <f t="shared" si="9"/>
        <v>0</v>
      </c>
      <c r="G253" s="1"/>
      <c r="H253" s="3">
        <v>83279.8</v>
      </c>
      <c r="I253" s="3">
        <v>83279.8</v>
      </c>
      <c r="J253" s="3">
        <v>83279.8</v>
      </c>
      <c r="K253" s="3">
        <f t="shared" si="10"/>
        <v>0</v>
      </c>
      <c r="L253" s="3">
        <v>83279.8</v>
      </c>
      <c r="M253" s="3">
        <v>83279.8</v>
      </c>
      <c r="N253" s="3">
        <v>83279.8</v>
      </c>
      <c r="O253" s="3">
        <f t="shared" si="11"/>
        <v>0</v>
      </c>
    </row>
    <row r="254" spans="1:15" ht="31.5" x14ac:dyDescent="0.25">
      <c r="A254" s="9" t="s">
        <v>402</v>
      </c>
      <c r="B254" s="50" t="s">
        <v>403</v>
      </c>
      <c r="C254" s="3">
        <v>0</v>
      </c>
      <c r="D254" s="3">
        <v>0</v>
      </c>
      <c r="E254" s="3">
        <v>0</v>
      </c>
      <c r="F254" s="3">
        <f t="shared" si="9"/>
        <v>0</v>
      </c>
      <c r="G254" s="1"/>
      <c r="H254" s="3">
        <v>0</v>
      </c>
      <c r="I254" s="3">
        <v>0</v>
      </c>
      <c r="J254" s="3">
        <v>0</v>
      </c>
      <c r="K254" s="3">
        <f>J254-I254</f>
        <v>0</v>
      </c>
      <c r="L254" s="3"/>
      <c r="M254" s="3">
        <v>0</v>
      </c>
      <c r="N254" s="3">
        <v>0</v>
      </c>
      <c r="O254" s="3">
        <f>N254-M254</f>
        <v>0</v>
      </c>
    </row>
    <row r="255" spans="1:15" ht="47.25" x14ac:dyDescent="0.25">
      <c r="A255" s="9" t="s">
        <v>404</v>
      </c>
      <c r="B255" s="50" t="s">
        <v>405</v>
      </c>
      <c r="C255" s="3">
        <v>845.9</v>
      </c>
      <c r="D255" s="3">
        <v>845.9</v>
      </c>
      <c r="E255" s="3">
        <v>845.9</v>
      </c>
      <c r="F255" s="3">
        <f t="shared" si="9"/>
        <v>0</v>
      </c>
      <c r="G255" s="1"/>
      <c r="H255" s="3">
        <v>845.9</v>
      </c>
      <c r="I255" s="3">
        <v>845.9</v>
      </c>
      <c r="J255" s="3">
        <v>845.9</v>
      </c>
      <c r="K255" s="3">
        <f t="shared" si="10"/>
        <v>0</v>
      </c>
      <c r="L255" s="3">
        <v>845.9</v>
      </c>
      <c r="M255" s="3">
        <v>845.9</v>
      </c>
      <c r="N255" s="3">
        <v>845.9</v>
      </c>
      <c r="O255" s="3">
        <f t="shared" si="11"/>
        <v>0</v>
      </c>
    </row>
    <row r="256" spans="1:15" ht="47.25" x14ac:dyDescent="0.25">
      <c r="A256" s="9" t="s">
        <v>404</v>
      </c>
      <c r="B256" s="50" t="s">
        <v>406</v>
      </c>
      <c r="C256" s="3"/>
      <c r="D256" s="3">
        <v>1442.4</v>
      </c>
      <c r="E256" s="3">
        <v>1442.4</v>
      </c>
      <c r="F256" s="3">
        <f t="shared" si="9"/>
        <v>0</v>
      </c>
      <c r="G256" s="1"/>
      <c r="H256" s="3"/>
      <c r="I256" s="3">
        <v>0</v>
      </c>
      <c r="J256" s="3">
        <v>0</v>
      </c>
      <c r="K256" s="3">
        <f>J256-I256</f>
        <v>0</v>
      </c>
      <c r="L256" s="3"/>
      <c r="M256" s="3">
        <v>0</v>
      </c>
      <c r="N256" s="3">
        <v>0</v>
      </c>
      <c r="O256" s="3">
        <f>N256-M256</f>
        <v>0</v>
      </c>
    </row>
    <row r="257" spans="1:15" ht="47.25" x14ac:dyDescent="0.25">
      <c r="A257" s="9" t="s">
        <v>404</v>
      </c>
      <c r="B257" s="50" t="s">
        <v>407</v>
      </c>
      <c r="C257" s="3">
        <v>3285.3</v>
      </c>
      <c r="D257" s="3">
        <v>10233.799999999999</v>
      </c>
      <c r="E257" s="3">
        <v>10233.799999999999</v>
      </c>
      <c r="F257" s="3">
        <f t="shared" si="9"/>
        <v>0</v>
      </c>
      <c r="G257" s="1"/>
      <c r="H257" s="3">
        <v>0</v>
      </c>
      <c r="I257" s="3">
        <v>0</v>
      </c>
      <c r="J257" s="3">
        <v>0</v>
      </c>
      <c r="K257" s="3">
        <f t="shared" si="10"/>
        <v>0</v>
      </c>
      <c r="L257" s="3">
        <v>0</v>
      </c>
      <c r="M257" s="3">
        <v>0</v>
      </c>
      <c r="N257" s="3">
        <v>0</v>
      </c>
      <c r="O257" s="3">
        <f t="shared" si="11"/>
        <v>0</v>
      </c>
    </row>
    <row r="258" spans="1:15" ht="63" x14ac:dyDescent="0.25">
      <c r="A258" s="9" t="s">
        <v>408</v>
      </c>
      <c r="B258" s="50" t="s">
        <v>409</v>
      </c>
      <c r="C258" s="3">
        <v>0</v>
      </c>
      <c r="D258" s="3">
        <v>0</v>
      </c>
      <c r="E258" s="3">
        <v>0</v>
      </c>
      <c r="F258" s="3">
        <f t="shared" si="9"/>
        <v>0</v>
      </c>
      <c r="G258" s="1"/>
      <c r="H258" s="3">
        <v>110.5</v>
      </c>
      <c r="I258" s="3">
        <v>110.5</v>
      </c>
      <c r="J258" s="3">
        <v>110.5</v>
      </c>
      <c r="K258" s="3">
        <f t="shared" si="10"/>
        <v>0</v>
      </c>
      <c r="L258" s="3">
        <v>110.5</v>
      </c>
      <c r="M258" s="3">
        <v>110.5</v>
      </c>
      <c r="N258" s="3">
        <v>110.5</v>
      </c>
      <c r="O258" s="3">
        <f t="shared" si="11"/>
        <v>0</v>
      </c>
    </row>
    <row r="259" spans="1:15" ht="63" x14ac:dyDescent="0.25">
      <c r="A259" s="9" t="s">
        <v>410</v>
      </c>
      <c r="B259" s="50" t="s">
        <v>411</v>
      </c>
      <c r="C259" s="3">
        <v>0</v>
      </c>
      <c r="D259" s="3">
        <v>2000</v>
      </c>
      <c r="E259" s="3">
        <v>2000</v>
      </c>
      <c r="F259" s="3">
        <f t="shared" si="9"/>
        <v>0</v>
      </c>
      <c r="G259" s="1"/>
      <c r="H259" s="3"/>
      <c r="I259" s="3">
        <v>0</v>
      </c>
      <c r="J259" s="3">
        <v>0</v>
      </c>
      <c r="K259" s="3">
        <f t="shared" si="10"/>
        <v>0</v>
      </c>
      <c r="L259" s="3"/>
      <c r="M259" s="3">
        <v>0</v>
      </c>
      <c r="N259" s="3">
        <v>0</v>
      </c>
      <c r="O259" s="3">
        <f t="shared" si="11"/>
        <v>0</v>
      </c>
    </row>
    <row r="260" spans="1:15" ht="94.5" x14ac:dyDescent="0.25">
      <c r="A260" s="9" t="s">
        <v>410</v>
      </c>
      <c r="B260" s="50" t="s">
        <v>412</v>
      </c>
      <c r="C260" s="3"/>
      <c r="D260" s="3">
        <v>500</v>
      </c>
      <c r="E260" s="3">
        <v>500</v>
      </c>
      <c r="F260" s="3">
        <f t="shared" si="9"/>
        <v>0</v>
      </c>
      <c r="G260" s="1"/>
      <c r="H260" s="3"/>
      <c r="I260" s="3">
        <v>0</v>
      </c>
      <c r="J260" s="3">
        <v>0</v>
      </c>
      <c r="K260" s="3">
        <f>J260-I260</f>
        <v>0</v>
      </c>
      <c r="L260" s="3"/>
      <c r="M260" s="3">
        <v>0</v>
      </c>
      <c r="N260" s="3">
        <v>0</v>
      </c>
      <c r="O260" s="3">
        <f>N260-M260</f>
        <v>0</v>
      </c>
    </row>
    <row r="261" spans="1:15" ht="94.5" x14ac:dyDescent="0.25">
      <c r="A261" s="9" t="s">
        <v>410</v>
      </c>
      <c r="B261" s="50" t="s">
        <v>413</v>
      </c>
      <c r="C261" s="3">
        <v>510</v>
      </c>
      <c r="D261" s="3">
        <v>510</v>
      </c>
      <c r="E261" s="3">
        <v>510</v>
      </c>
      <c r="F261" s="3">
        <f t="shared" si="9"/>
        <v>0</v>
      </c>
      <c r="G261" s="1"/>
      <c r="H261" s="3">
        <v>0</v>
      </c>
      <c r="I261" s="3">
        <v>0</v>
      </c>
      <c r="J261" s="3">
        <v>0</v>
      </c>
      <c r="K261" s="3">
        <f t="shared" si="10"/>
        <v>0</v>
      </c>
      <c r="L261" s="3">
        <v>0</v>
      </c>
      <c r="M261" s="3">
        <v>0</v>
      </c>
      <c r="N261" s="3">
        <v>0</v>
      </c>
      <c r="O261" s="3">
        <f t="shared" si="11"/>
        <v>0</v>
      </c>
    </row>
    <row r="262" spans="1:15" ht="18.75" customHeight="1" x14ac:dyDescent="0.25">
      <c r="A262" s="20" t="s">
        <v>414</v>
      </c>
      <c r="B262" s="54" t="s">
        <v>415</v>
      </c>
      <c r="C262" s="3"/>
      <c r="D262" s="2">
        <f>D263</f>
        <v>0</v>
      </c>
      <c r="E262" s="2">
        <f t="shared" ref="E262:N262" si="12">E263</f>
        <v>279.2</v>
      </c>
      <c r="F262" s="2">
        <f t="shared" si="12"/>
        <v>279.2</v>
      </c>
      <c r="G262" s="3"/>
      <c r="H262" s="3">
        <f t="shared" si="12"/>
        <v>0</v>
      </c>
      <c r="I262" s="2">
        <f t="shared" si="12"/>
        <v>0</v>
      </c>
      <c r="J262" s="2">
        <f t="shared" si="12"/>
        <v>0</v>
      </c>
      <c r="K262" s="2">
        <f t="shared" si="12"/>
        <v>0</v>
      </c>
      <c r="L262" s="2">
        <f t="shared" si="12"/>
        <v>0</v>
      </c>
      <c r="M262" s="2">
        <f t="shared" si="12"/>
        <v>0</v>
      </c>
      <c r="N262" s="2">
        <f t="shared" si="12"/>
        <v>0</v>
      </c>
      <c r="O262" s="2">
        <f>N262+M262</f>
        <v>0</v>
      </c>
    </row>
    <row r="263" spans="1:15" ht="35.25" customHeight="1" x14ac:dyDescent="0.25">
      <c r="A263" s="18" t="s">
        <v>416</v>
      </c>
      <c r="B263" s="55" t="s">
        <v>417</v>
      </c>
      <c r="C263" s="3"/>
      <c r="D263" s="3">
        <v>0</v>
      </c>
      <c r="E263" s="3">
        <v>279.2</v>
      </c>
      <c r="F263" s="3">
        <f>E263-D263</f>
        <v>279.2</v>
      </c>
      <c r="G263" s="3" t="s">
        <v>58</v>
      </c>
      <c r="H263" s="3"/>
      <c r="I263" s="3">
        <v>0</v>
      </c>
      <c r="J263" s="3">
        <v>0</v>
      </c>
      <c r="K263" s="3">
        <f>J263-I263</f>
        <v>0</v>
      </c>
      <c r="L263" s="3"/>
      <c r="M263" s="3">
        <v>0</v>
      </c>
      <c r="N263" s="3">
        <v>0</v>
      </c>
      <c r="O263" s="3">
        <f>N263+M263</f>
        <v>0</v>
      </c>
    </row>
    <row r="264" spans="1:15" ht="21" customHeight="1" x14ac:dyDescent="0.25">
      <c r="A264" s="11" t="s">
        <v>418</v>
      </c>
      <c r="B264" s="12" t="s">
        <v>419</v>
      </c>
      <c r="C264" s="2">
        <f>C265</f>
        <v>0</v>
      </c>
      <c r="D264" s="2">
        <f>SUM(D265:D267)</f>
        <v>1286.3</v>
      </c>
      <c r="E264" s="2">
        <f>SUM(E265:E267)</f>
        <v>1286.3</v>
      </c>
      <c r="F264" s="2">
        <f t="shared" si="9"/>
        <v>0</v>
      </c>
      <c r="G264" s="1"/>
      <c r="H264" s="2">
        <v>0</v>
      </c>
      <c r="I264" s="2">
        <v>0</v>
      </c>
      <c r="J264" s="2">
        <v>0</v>
      </c>
      <c r="K264" s="3">
        <f t="shared" si="10"/>
        <v>0</v>
      </c>
      <c r="L264" s="2">
        <v>0</v>
      </c>
      <c r="M264" s="2">
        <v>0</v>
      </c>
      <c r="N264" s="2">
        <v>0</v>
      </c>
      <c r="O264" s="3">
        <f t="shared" si="11"/>
        <v>0</v>
      </c>
    </row>
    <row r="265" spans="1:15" ht="47.25" x14ac:dyDescent="0.25">
      <c r="A265" s="9" t="s">
        <v>420</v>
      </c>
      <c r="B265" s="17" t="s">
        <v>421</v>
      </c>
      <c r="C265" s="3">
        <v>0</v>
      </c>
      <c r="D265" s="3">
        <v>154.69999999999999</v>
      </c>
      <c r="E265" s="3">
        <v>154.69999999999999</v>
      </c>
      <c r="F265" s="3">
        <f t="shared" si="9"/>
        <v>0</v>
      </c>
      <c r="G265" s="1"/>
      <c r="H265" s="2"/>
      <c r="I265" s="3">
        <v>0</v>
      </c>
      <c r="J265" s="3">
        <v>0</v>
      </c>
      <c r="K265" s="3">
        <f t="shared" si="10"/>
        <v>0</v>
      </c>
      <c r="L265" s="2"/>
      <c r="M265" s="3">
        <v>0</v>
      </c>
      <c r="N265" s="3">
        <v>0</v>
      </c>
      <c r="O265" s="3">
        <f t="shared" si="11"/>
        <v>0</v>
      </c>
    </row>
    <row r="266" spans="1:15" ht="47.25" x14ac:dyDescent="0.25">
      <c r="A266" s="9" t="s">
        <v>422</v>
      </c>
      <c r="B266" s="17" t="s">
        <v>421</v>
      </c>
      <c r="C266" s="3">
        <v>0</v>
      </c>
      <c r="D266" s="3">
        <v>1064.5</v>
      </c>
      <c r="E266" s="3">
        <v>1064.5</v>
      </c>
      <c r="F266" s="3">
        <f t="shared" si="9"/>
        <v>0</v>
      </c>
      <c r="G266" s="1"/>
      <c r="H266" s="2"/>
      <c r="I266" s="3">
        <v>0</v>
      </c>
      <c r="J266" s="3">
        <v>0</v>
      </c>
      <c r="K266" s="3">
        <f t="shared" si="10"/>
        <v>0</v>
      </c>
      <c r="L266" s="2"/>
      <c r="M266" s="3">
        <v>0</v>
      </c>
      <c r="N266" s="3">
        <v>0</v>
      </c>
      <c r="O266" s="3">
        <f t="shared" si="11"/>
        <v>0</v>
      </c>
    </row>
    <row r="267" spans="1:15" ht="47.25" x14ac:dyDescent="0.25">
      <c r="A267" s="9" t="s">
        <v>423</v>
      </c>
      <c r="B267" s="17" t="s">
        <v>421</v>
      </c>
      <c r="C267" s="3">
        <v>0</v>
      </c>
      <c r="D267" s="3">
        <v>67.099999999999994</v>
      </c>
      <c r="E267" s="3">
        <v>67.099999999999994</v>
      </c>
      <c r="F267" s="3">
        <f t="shared" si="9"/>
        <v>0</v>
      </c>
      <c r="G267" s="1"/>
      <c r="H267" s="2"/>
      <c r="I267" s="3">
        <v>0</v>
      </c>
      <c r="J267" s="3">
        <v>0</v>
      </c>
      <c r="K267" s="3">
        <f t="shared" si="10"/>
        <v>0</v>
      </c>
      <c r="L267" s="2"/>
      <c r="M267" s="3">
        <v>0</v>
      </c>
      <c r="N267" s="3">
        <v>0</v>
      </c>
      <c r="O267" s="3">
        <f t="shared" si="11"/>
        <v>0</v>
      </c>
    </row>
    <row r="268" spans="1:15" ht="15.75" x14ac:dyDescent="0.25">
      <c r="A268" s="11" t="s">
        <v>424</v>
      </c>
      <c r="B268" s="12" t="s">
        <v>425</v>
      </c>
      <c r="C268" s="31">
        <f>C269+C270</f>
        <v>0</v>
      </c>
      <c r="D268" s="31">
        <f>D269+D270+D271</f>
        <v>194.3</v>
      </c>
      <c r="E268" s="31">
        <f>E269+E270+E271</f>
        <v>215.10000000000002</v>
      </c>
      <c r="F268" s="2">
        <f t="shared" si="9"/>
        <v>20.800000000000011</v>
      </c>
      <c r="G268" s="1"/>
      <c r="H268" s="31">
        <v>0</v>
      </c>
      <c r="I268" s="31">
        <v>0</v>
      </c>
      <c r="J268" s="31">
        <v>0</v>
      </c>
      <c r="K268" s="3">
        <f t="shared" si="10"/>
        <v>0</v>
      </c>
      <c r="L268" s="31">
        <v>0</v>
      </c>
      <c r="M268" s="31">
        <v>0</v>
      </c>
      <c r="N268" s="31">
        <v>0</v>
      </c>
      <c r="O268" s="3">
        <f t="shared" si="11"/>
        <v>0</v>
      </c>
    </row>
    <row r="269" spans="1:15" ht="63.75" x14ac:dyDescent="0.25">
      <c r="A269" s="18" t="s">
        <v>426</v>
      </c>
      <c r="B269" s="17" t="s">
        <v>421</v>
      </c>
      <c r="C269" s="32">
        <v>0</v>
      </c>
      <c r="D269" s="32">
        <v>97.6</v>
      </c>
      <c r="E269" s="32">
        <v>118.4</v>
      </c>
      <c r="F269" s="3">
        <f t="shared" si="9"/>
        <v>20.800000000000011</v>
      </c>
      <c r="G269" s="1" t="s">
        <v>427</v>
      </c>
      <c r="H269" s="31"/>
      <c r="I269" s="32">
        <v>0</v>
      </c>
      <c r="J269" s="32">
        <v>0</v>
      </c>
      <c r="K269" s="3">
        <f>J269-I269</f>
        <v>0</v>
      </c>
      <c r="L269" s="31"/>
      <c r="M269" s="32">
        <v>0</v>
      </c>
      <c r="N269" s="32">
        <v>0</v>
      </c>
      <c r="O269" s="3">
        <v>0</v>
      </c>
    </row>
    <row r="270" spans="1:15" ht="47.25" x14ac:dyDescent="0.25">
      <c r="A270" s="18" t="s">
        <v>428</v>
      </c>
      <c r="B270" s="17" t="s">
        <v>421</v>
      </c>
      <c r="C270" s="32">
        <v>0</v>
      </c>
      <c r="D270" s="32">
        <v>0.2</v>
      </c>
      <c r="E270" s="32">
        <v>0.2</v>
      </c>
      <c r="F270" s="3">
        <f t="shared" si="9"/>
        <v>0</v>
      </c>
      <c r="G270" s="1"/>
      <c r="H270" s="31"/>
      <c r="I270" s="32">
        <v>0</v>
      </c>
      <c r="J270" s="32">
        <v>0</v>
      </c>
      <c r="K270" s="3">
        <f>J270-I270</f>
        <v>0</v>
      </c>
      <c r="L270" s="31"/>
      <c r="M270" s="32">
        <v>0</v>
      </c>
      <c r="N270" s="32">
        <v>0</v>
      </c>
      <c r="O270" s="3">
        <v>0</v>
      </c>
    </row>
    <row r="271" spans="1:15" ht="15.75" x14ac:dyDescent="0.25">
      <c r="A271" s="18" t="s">
        <v>429</v>
      </c>
      <c r="B271" s="17" t="s">
        <v>430</v>
      </c>
      <c r="C271" s="32">
        <v>0</v>
      </c>
      <c r="D271" s="32">
        <v>96.5</v>
      </c>
      <c r="E271" s="32">
        <v>96.5</v>
      </c>
      <c r="F271" s="3">
        <f>E271-D271</f>
        <v>0</v>
      </c>
      <c r="G271" s="1"/>
      <c r="H271" s="31"/>
      <c r="I271" s="32">
        <v>0</v>
      </c>
      <c r="J271" s="32">
        <v>0</v>
      </c>
      <c r="K271" s="3">
        <f>J271-I271</f>
        <v>0</v>
      </c>
      <c r="L271" s="31"/>
      <c r="M271" s="32">
        <v>0</v>
      </c>
      <c r="N271" s="32">
        <v>0</v>
      </c>
      <c r="O271" s="3">
        <v>0</v>
      </c>
    </row>
    <row r="272" spans="1:15" ht="15.75" x14ac:dyDescent="0.25">
      <c r="A272" s="11" t="s">
        <v>431</v>
      </c>
      <c r="B272" s="12" t="s">
        <v>432</v>
      </c>
      <c r="C272" s="2">
        <f>C134+C264+C268</f>
        <v>4712890.3999999994</v>
      </c>
      <c r="D272" s="2">
        <f>D134+D264+D268+D262</f>
        <v>5781322.5000000009</v>
      </c>
      <c r="E272" s="2">
        <f>E134+E264+E268+E262</f>
        <v>5945187.6999999993</v>
      </c>
      <c r="F272" s="2">
        <f>E272-D272</f>
        <v>163865.19999999832</v>
      </c>
      <c r="G272" s="1"/>
      <c r="H272" s="2">
        <f>H134+H264+H268</f>
        <v>4097351.4000000008</v>
      </c>
      <c r="I272" s="2">
        <f>I134+I264+I268</f>
        <v>4097931.8000000007</v>
      </c>
      <c r="J272" s="2">
        <f>J134+J264+J268</f>
        <v>4147931.8000000007</v>
      </c>
      <c r="K272" s="3">
        <f t="shared" si="10"/>
        <v>50000</v>
      </c>
      <c r="L272" s="2">
        <f>L134+L264+L268</f>
        <v>3813360.8999999994</v>
      </c>
      <c r="M272" s="2">
        <f>M134+M264+M268</f>
        <v>4013360.9</v>
      </c>
      <c r="N272" s="2">
        <f>N134+N264+N268</f>
        <v>4013360.9</v>
      </c>
      <c r="O272" s="3">
        <f t="shared" si="11"/>
        <v>0</v>
      </c>
    </row>
    <row r="273" spans="1:15" ht="15.75" x14ac:dyDescent="0.25">
      <c r="A273" s="56" t="s">
        <v>433</v>
      </c>
      <c r="B273" s="56"/>
      <c r="C273" s="2" t="e">
        <f>C272+C133</f>
        <v>#REF!</v>
      </c>
      <c r="D273" s="2">
        <f>D272+D133</f>
        <v>8997127</v>
      </c>
      <c r="E273" s="2">
        <f>E272+E133</f>
        <v>9226560</v>
      </c>
      <c r="F273" s="2">
        <f>E273-D273</f>
        <v>229433</v>
      </c>
      <c r="G273" s="1"/>
      <c r="H273" s="2" t="e">
        <f>H272+H133</f>
        <v>#REF!</v>
      </c>
      <c r="I273" s="2">
        <f>I272+I133</f>
        <v>6999970.8000000007</v>
      </c>
      <c r="J273" s="2">
        <f>J272+J133</f>
        <v>7049970.8000000007</v>
      </c>
      <c r="K273" s="3">
        <f t="shared" si="10"/>
        <v>50000</v>
      </c>
      <c r="L273" s="2" t="e">
        <f>L272+L133</f>
        <v>#REF!</v>
      </c>
      <c r="M273" s="2">
        <f>M272+M133</f>
        <v>7128502.5</v>
      </c>
      <c r="N273" s="2">
        <f>N272+N133</f>
        <v>7128502.5</v>
      </c>
      <c r="O273" s="3">
        <f t="shared" si="11"/>
        <v>0</v>
      </c>
    </row>
  </sheetData>
  <mergeCells count="5">
    <mergeCell ref="A8:A9"/>
    <mergeCell ref="A132:B132"/>
    <mergeCell ref="A1:O1"/>
    <mergeCell ref="A2:L3"/>
    <mergeCell ref="H4:O4"/>
  </mergeCells>
  <hyperlinks>
    <hyperlink ref="B96" r:id="rId1" display="consultantplus://offline/ref=A5C545EE8C1C93B0B058E1FFE19DF454C219EB0B98198F2DC0D7B691EFFF64CC26DC8ECE4D9F7B181B1727911B979A94C0CB426D4AE9j9HFG"/>
    <hyperlink ref="B88" r:id="rId2" display="consultantplus://offline/ref=D42EAC7BD398020209D35F6AF6672FBA6F13F77B84F225875A8095FA102A9B2D8E358CD609751112B9E7A4869E64DFF883BAA8D38BAB06D8YDV9M"/>
    <hyperlink ref="B89" r:id="rId3" display="consultantplus://offline/ref=D42EAC7BD398020209D35F6AF6672FBA6F13F77B84F225875A8095FA102A9B2D8E358CD609751112B9E7A4869E64DFF883BAA8D38BAB06D8YDV9M"/>
    <hyperlink ref="B99" r:id="rId4" display="consultantplus://offline/ref=64FC3C9F96C0230A0CECA4E56C028B5E86A06F799E50F1FABBE4A6CFAC6E9A2AB2A69A82FE33DE9CACC0441FC29EF02FFBFA7ABCF960A970JDh7G"/>
  </hyperlinks>
  <pageMargins left="0.31496062992125984" right="0.15748031496062992" top="0.35433070866141736" bottom="0.23622047244094491" header="0.31496062992125984" footer="0.31496062992125984"/>
  <pageSetup paperSize="9" scale="6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уточ. нояб.</vt:lpstr>
      <vt:lpstr>'уточ. нояб.'!Заголовки_для_печати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k56-1</dc:creator>
  <cp:lastModifiedBy>Ира Халявина</cp:lastModifiedBy>
  <cp:lastPrinted>2024-11-15T06:24:06Z</cp:lastPrinted>
  <dcterms:created xsi:type="dcterms:W3CDTF">2024-11-06T10:21:35Z</dcterms:created>
  <dcterms:modified xsi:type="dcterms:W3CDTF">2024-11-15T06:24:30Z</dcterms:modified>
</cp:coreProperties>
</file>