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65" activeTab="1"/>
  </bookViews>
  <sheets>
    <sheet name="Доходы" sheetId="1" r:id="rId1"/>
    <sheet name="Исполнение доходов" sheetId="2" r:id="rId2"/>
    <sheet name="Недоимка" sheetId="3" r:id="rId3"/>
  </sheets>
  <externalReferences>
    <externalReference r:id="rId6"/>
    <externalReference r:id="rId7"/>
  </externalReferences>
  <definedNames>
    <definedName name="_PBuh_">#REF!</definedName>
    <definedName name="_PRuk_">#REF!</definedName>
    <definedName name="_xlnm.Print_Titles" localSheetId="0">'Доходы'!$5:$6</definedName>
    <definedName name="_xlnm.Print_Titles" localSheetId="1">'Исполнение доходов'!$4:$5</definedName>
    <definedName name="_xlnm.Print_Area" localSheetId="2">'Недоимка'!$A$1:$F$35</definedName>
  </definedNames>
  <calcPr fullCalcOnLoad="1"/>
</workbook>
</file>

<file path=xl/sharedStrings.xml><?xml version="1.0" encoding="utf-8"?>
<sst xmlns="http://schemas.openxmlformats.org/spreadsheetml/2006/main" count="489" uniqueCount="394">
  <si>
    <t>Наименование доходов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</si>
  <si>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</si>
  <si>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</si>
  <si>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 пошлина</t>
  </si>
  <si>
    <t>Задолженность и перерасчеты по отмененным налогам, сборам и иным обязательным платежам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</si>
  <si>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</si>
  <si>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</si>
  <si>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</si>
  <si>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</si>
  <si>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Невыясненные поступления</t>
  </si>
  <si>
    <t>Прочие неналоговые доходы</t>
  </si>
  <si>
    <t>НЕНАЛОГОВЫЕ ДОХОДЫ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</si>
  <si>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</si>
  <si>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</si>
  <si>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</si>
  <si>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бюджетам городских округов на поддержку мер по обеспечению сбалансированности бюджетов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</si>
  <si>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</si>
  <si>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</si>
  <si>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</si>
  <si>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</si>
  <si>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ВСЕГО ДОХОДОВ</t>
  </si>
  <si>
    <t xml:space="preserve">Информация         </t>
  </si>
  <si>
    <t>Налог, взимаемый в связи с применением упрощенной системы налогообложения</t>
  </si>
  <si>
    <t>х</t>
  </si>
  <si>
    <t xml:space="preserve">Дотации бюджетам городских округов на выравнивание бюджетной обеспеченности </t>
  </si>
  <si>
    <t>тыс. рублей</t>
  </si>
  <si>
    <t>Доходы от продажи материальных и нематериальных активов</t>
  </si>
  <si>
    <t>Безвозмездные поступления от негосударственных организаций</t>
  </si>
  <si>
    <t>Отклонение тыс. рублей</t>
  </si>
  <si>
    <t xml:space="preserve">Процент исполнения от уточненного бюджета, (%)  </t>
  </si>
  <si>
    <t>Налог на доходы физических лиц</t>
  </si>
  <si>
    <t>Акцизы по подакцизным товарам, производимым на территории РФ</t>
  </si>
  <si>
    <t>Налоги на совокупный доход:</t>
  </si>
  <si>
    <t>Единый налог на вмененный доход для отдельных видов деятельности</t>
  </si>
  <si>
    <t>Налоги  на  имущество:</t>
  </si>
  <si>
    <t xml:space="preserve">Земельный налог: </t>
  </si>
  <si>
    <t>Штрафы, санкции, возмещение ущерба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</si>
  <si>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</si>
  <si>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</si>
  <si>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Доходы бюджетов бюджетной системы РФ от возврата организациями остатков субсидий прошлых лет</t>
  </si>
  <si>
    <t>Уточненный бюджет,
 тыс. рублей</t>
  </si>
  <si>
    <t>Исполнено, 
тыс. рублей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</si>
  <si>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 и иные цели</t>
  </si>
  <si>
    <t>Прочие дотации бюджетам городских округов</t>
  </si>
  <si>
    <t xml:space="preserve">Налоговые доходы </t>
  </si>
  <si>
    <t>Единый налог на вмененный доход</t>
  </si>
  <si>
    <t>Налог на имущество физических лиц</t>
  </si>
  <si>
    <t>Земельный налог</t>
  </si>
  <si>
    <t xml:space="preserve">Отмененные налоги </t>
  </si>
  <si>
    <t xml:space="preserve">Неналоговые доходы  </t>
  </si>
  <si>
    <t>Доходы, получаемые в виде арендной платы за земельные участки, государственная собственность на которые не разграничена</t>
  </si>
  <si>
    <t>Доходы, получаемые в виде арендной платы за земли после разграничения государственной собственности на землю</t>
  </si>
  <si>
    <t>Доходы от сдачи в аренду муниципального имущества находящегося в оперативном управлении</t>
  </si>
  <si>
    <t>Доходы от сдачи в аренду имущества, составляющего казну городских округов</t>
  </si>
  <si>
    <t>Прочие поступления от использования имущества, находящегося в собственности городских округов</t>
  </si>
  <si>
    <t>Доходы от компенсации затрат государства</t>
  </si>
  <si>
    <t>Доходы от реализации иного имущества, находящегося в собственности городских округов</t>
  </si>
  <si>
    <t>Доходы от продажи земельных участков, государственная собственность на которые не разграничена</t>
  </si>
  <si>
    <t>Плата за увеличение площади земельных участков, собственность на которые не разграничена</t>
  </si>
  <si>
    <t>Итого</t>
  </si>
  <si>
    <t>Доходы от приватизации имущества, находящегося в собственности городских округов</t>
  </si>
  <si>
    <t>Плата по соглашениям об установлении сервитута</t>
  </si>
  <si>
    <t xml:space="preserve">                                         </t>
  </si>
  <si>
    <t>Утвержденный бюджет,   
 тыс. рублей</t>
  </si>
  <si>
    <t>Земельный налог с организаций</t>
  </si>
  <si>
    <t>Земельный налог с физических лиц</t>
  </si>
  <si>
    <t>Инициативные платежи</t>
  </si>
  <si>
    <t xml:space="preserve">Доходы от продажи земельных участков </t>
  </si>
  <si>
    <t>Информация по недоимке налоговых доходов и задолженности неналоговых доходов 
в бюджет Миасского городского округа
 (реальная к взысканию)</t>
  </si>
  <si>
    <t>Коды бюджетной классификации</t>
  </si>
  <si>
    <t>Исполнено:</t>
  </si>
  <si>
    <t>% исполнения:</t>
  </si>
  <si>
    <t>отклонения:</t>
  </si>
  <si>
    <t>к уточненному бюджету</t>
  </si>
  <si>
    <t xml:space="preserve"> 182 101 02000 01 0000 110</t>
  </si>
  <si>
    <t xml:space="preserve"> 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</si>
  <si>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</si>
  <si>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</si>
  <si>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</si>
  <si>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</si>
  <si>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</si>
  <si>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</si>
  <si>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</si>
  <si>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</si>
  <si>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</si>
  <si>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</si>
  <si>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</si>
  <si>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</si>
  <si>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в 2,0 раза</t>
  </si>
  <si>
    <t>100 103 02000 01 0000 110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</si>
  <si>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</si>
  <si>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</si>
  <si>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</si>
  <si>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</si>
  <si>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</si>
  <si>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182 105 00000 00 0000 000</t>
  </si>
  <si>
    <t>Налоги  на  совокупный  доход</t>
  </si>
  <si>
    <t xml:space="preserve">182 105 01000 00 0000 110   </t>
  </si>
  <si>
    <t xml:space="preserve">182 105 02000 02 0000 110   </t>
  </si>
  <si>
    <t>182 105 03000 01 0000 110</t>
  </si>
  <si>
    <t>182 105 04000 02 0000 110</t>
  </si>
  <si>
    <t>182 106 00000 00 0000 000</t>
  </si>
  <si>
    <t>Налоги  на  имущество</t>
  </si>
  <si>
    <t>182 106 01020 04 0000 110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</si>
  <si>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</si>
  <si>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182 106 06000 00 0000 110</t>
  </si>
  <si>
    <r>
      <t>Земельный налог</t>
    </r>
    <r>
      <rPr>
        <b/>
        <sz val="12"/>
        <color indexed="9"/>
        <rFont val="Times New Roman"/>
        <family val="1"/>
      </rPr>
      <t>, в т.ч.:</t>
    </r>
  </si>
  <si>
    <t>182 106 06032 04 0000 110</t>
  </si>
  <si>
    <t>Земельный налог с организаций, обладающих земельным участком, расположенным в границах городских округов</t>
  </si>
  <si>
    <t>182 106 06042 04 0000 110</t>
  </si>
  <si>
    <t>Земельный налог с физических лиц, обладающих земельным участком, расположенным в границах городских округов</t>
  </si>
  <si>
    <t>000 108 00000 00 0000 000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</si>
  <si>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</si>
  <si>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</si>
  <si>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283 108 07150 01 0000 110</t>
  </si>
  <si>
    <t>Государственная пошлина за выдачу разрешения на установку рекламной конструкции</t>
  </si>
  <si>
    <t>283 108 07173 01 0000 110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</si>
  <si>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</si>
  <si>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000 109 00000 00 0000 000</t>
  </si>
  <si>
    <t>000 111 00000 00 0000 000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</si>
  <si>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</si>
  <si>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</si>
  <si>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</si>
  <si>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</si>
  <si>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</si>
  <si>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</si>
  <si>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287 111 05034 04 0000 120</t>
  </si>
  <si>
    <t>288 111 05034 04 0000 120</t>
  </si>
  <si>
    <t>289 111 05034 04 0000 120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</si>
  <si>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</si>
  <si>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</si>
  <si>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</si>
  <si>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</si>
  <si>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</si>
  <si>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</si>
  <si>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</si>
  <si>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</si>
  <si>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048 112 01000 01 0000 120</t>
  </si>
  <si>
    <t>048 112 01010 01 0000 120</t>
  </si>
  <si>
    <t>Плата за выбросы загрязняющих веществ в атмосферный воздух стационарными объектами</t>
  </si>
  <si>
    <t>048 112 01030 01 0000 120</t>
  </si>
  <si>
    <t>Плата за сбросы загрязняющих веществ в водные объекты</t>
  </si>
  <si>
    <t>048 112 01041 01 0000 120</t>
  </si>
  <si>
    <t>Плата за размещение отходов производства</t>
  </si>
  <si>
    <t>000 113 00000 00 0000 000</t>
  </si>
  <si>
    <t>Доходы от оказания платных услуг и компенсации затрат государства</t>
  </si>
  <si>
    <t>000 113 01994 04 0000 130</t>
  </si>
  <si>
    <t>Прочие доходы от оказания платных услуг (работ) получателями средств бюджетов городских округов</t>
  </si>
  <si>
    <t>288 113 01994 04 0010 130</t>
  </si>
  <si>
    <t>в т.ч. справочно: 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</si>
  <si>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000 113 02064 04 0000 130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</si>
  <si>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</si>
  <si>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000 113 02994 04 0000 130</t>
  </si>
  <si>
    <t>Прочие доходы от компенсации затрат бюджетов городских округов</t>
  </si>
  <si>
    <t>000 114 00000 00 0000  000</t>
  </si>
  <si>
    <t>285 114 02042 04 0000 410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</si>
  <si>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</si>
  <si>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289 114 02042 04 0000 410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</si>
  <si>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</si>
  <si>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</si>
  <si>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288 114 02042 04 0000 440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</si>
  <si>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</si>
  <si>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283 114 02043 04 0000 440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</si>
  <si>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</si>
  <si>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</si>
  <si>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</si>
  <si>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</si>
  <si>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</si>
  <si>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</si>
  <si>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</si>
  <si>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</si>
  <si>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</si>
  <si>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 xml:space="preserve"> 000 1 16 00000 00 0000 000</t>
  </si>
  <si>
    <t xml:space="preserve">Штрафы, санкции, возмещение ущерба                               </t>
  </si>
  <si>
    <t>000 116 01053 01 0000 140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</si>
  <si>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</si>
  <si>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</si>
  <si>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</si>
  <si>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</si>
  <si>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</si>
  <si>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в 2,2 раза</t>
  </si>
  <si>
    <t>000 116 01074 01 0000 140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</si>
  <si>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</si>
  <si>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</si>
  <si>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</si>
  <si>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</si>
  <si>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</si>
  <si>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</si>
  <si>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</si>
  <si>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</si>
  <si>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</si>
  <si>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</si>
  <si>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</si>
  <si>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</si>
  <si>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</si>
  <si>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292 116 01154 01 0000 140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</si>
  <si>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</si>
  <si>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</si>
  <si>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</si>
  <si>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</si>
  <si>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</si>
  <si>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</si>
  <si>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</si>
  <si>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</si>
  <si>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</si>
  <si>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283 116 02020 02 0000 140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</si>
  <si>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</si>
  <si>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</si>
  <si>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</si>
  <si>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</si>
  <si>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</si>
  <si>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</si>
  <si>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</si>
  <si>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000  116 10031 04 0000 140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</si>
  <si>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</si>
  <si>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</si>
  <si>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</si>
  <si>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</si>
  <si>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</si>
  <si>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</si>
  <si>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</si>
  <si>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</si>
  <si>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</si>
  <si>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</si>
  <si>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</si>
  <si>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</si>
  <si>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</si>
  <si>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000 117 00000 00 0000 000</t>
  </si>
  <si>
    <t>000 117 01040 04 0000 180</t>
  </si>
  <si>
    <t>000 117 05040 04 0000 180</t>
  </si>
  <si>
    <t>Прочие неналоговые доходы бюджетов городских округов</t>
  </si>
  <si>
    <t>283 1 17 15020 04 0010 150</t>
  </si>
  <si>
    <t>Инициативные платежи, зачисляемые в бюджеты городских округов</t>
  </si>
  <si>
    <t>000 100 00000 00  0000 000</t>
  </si>
  <si>
    <t>000 202 00000 00  0000 000</t>
  </si>
  <si>
    <t>000 202 10000 00 0000 150</t>
  </si>
  <si>
    <t>284 202 15001 04 0000 150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</si>
  <si>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</si>
  <si>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284 202 15002 04 0000 150</t>
  </si>
  <si>
    <t>Дотации бюджетам городских округов на поддержку мер по обеспечению сбалансированности бюджетов</t>
  </si>
  <si>
    <t>284 202 15009 04 0000 150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</si>
  <si>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</si>
  <si>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284 202 19999 04 0000 150</t>
  </si>
  <si>
    <t>000 202 20000 00 0000 150</t>
  </si>
  <si>
    <t>Субсидии бюджетам бюджетной системы Российской Федерации (межбюджетные субсидии)</t>
  </si>
  <si>
    <t>в 3,6 раз</t>
  </si>
  <si>
    <t>283 202 20041 04 0000 150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</si>
  <si>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</si>
  <si>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283 202 20299 04 0000 150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</si>
  <si>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</si>
  <si>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283 202 20302 04 0000 150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</si>
  <si>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</si>
  <si>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000 202 25169 04 0000 150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</si>
  <si>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</si>
  <si>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000 202 25229 04 0000 150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</si>
  <si>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</si>
  <si>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283 202 25269 04 0000 150</t>
  </si>
  <si>
    <t>Субсидии бюджетам городских округов на закупку контейнеров для раздельного накопления твердых коммунальных отходов</t>
  </si>
  <si>
    <t>288 202 25304 04 0000 150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</si>
  <si>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</si>
  <si>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289 2 02 25467 04 0000 150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</si>
  <si>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</si>
  <si>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283 202 25497 04 0000 150</t>
  </si>
  <si>
    <t>Субсидии бюджетам городских округов на реализацию мероприятий по обеспечению жильем молодых семей</t>
  </si>
  <si>
    <t>283 202 25511 04 0000 150</t>
  </si>
  <si>
    <t>Субсидии бюджетам на проведение комплексных кадастровых работ</t>
  </si>
  <si>
    <t>289 202 25519 04 0000 150</t>
  </si>
  <si>
    <t>Субсидии бюджетам городских округов на поддержку отрасли культуры</t>
  </si>
  <si>
    <t>283 202 25555 04 0000 150</t>
  </si>
  <si>
    <t>Субсидии бюджетам городских округов на реализацию программ формирования современной городской среды</t>
  </si>
  <si>
    <t>000 202 25590 04 0000 150</t>
  </si>
  <si>
    <t>Субсидии бюджетам городских округов на техническое оснащение муниципальных музеев</t>
  </si>
  <si>
    <t>000 202 25753 04 0000 150</t>
  </si>
  <si>
    <t>Субсидии бюджетам городских округов на софинансирование закупки оборудования для создания "умных" спортивных площадок</t>
  </si>
  <si>
    <t>283 202 27112 04 0000 150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</si>
  <si>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</si>
  <si>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283 202 29999 04 0000 150</t>
  </si>
  <si>
    <r>
      <t>Прочие субсидии бюджетам городских округов</t>
    </r>
    <r>
      <rPr>
        <sz val="12"/>
        <color indexed="10"/>
        <rFont val="Times New Roman"/>
        <family val="1"/>
      </rPr>
      <t xml:space="preserve"> </t>
    </r>
  </si>
  <si>
    <t>285 202 29999 04 0000 150</t>
  </si>
  <si>
    <t xml:space="preserve">Прочие субсидии бюджетам городских округов </t>
  </si>
  <si>
    <t>287 202 29999 04 0000 150</t>
  </si>
  <si>
    <t>288 202 29999 04 0000 150</t>
  </si>
  <si>
    <t>289 202 29999 04 0000 150</t>
  </si>
  <si>
    <t>000 2 02 30000 00 0000 150</t>
  </si>
  <si>
    <t>Субвенции бюджетам субъектов Российской Федерации и муниципальных образований</t>
  </si>
  <si>
    <t>285 202 30013 04 0000 150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</si>
  <si>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</si>
  <si>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</si>
  <si>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</si>
  <si>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283 202 30024 04 0000 150</t>
  </si>
  <si>
    <t>Субвенции бюджетам городских округов на выполнение передаваемых полномочий субъектов Российской Федерации</t>
  </si>
  <si>
    <t>285 202 30024 04 0000 150</t>
  </si>
  <si>
    <t>288 202 30024 04 0000 150</t>
  </si>
  <si>
    <t>285 202 30027 04 0000 150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</si>
  <si>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</si>
  <si>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288 202 30029 04 0000 150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</si>
  <si>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</si>
  <si>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</si>
  <si>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</si>
  <si>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283 202 35120 04 0000 150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</si>
  <si>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</si>
  <si>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 9,9 раз</t>
  </si>
  <si>
    <t>285 202 35220 04 0000 150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</si>
  <si>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</si>
  <si>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285 202 35250 04 0000 150</t>
  </si>
  <si>
    <t>Субвенции бюджетам городских округов на оплату жилищно-коммунальных услуг отдельным категориям граждан</t>
  </si>
  <si>
    <t>285 202 35462 04 0000 150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</si>
  <si>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</si>
  <si>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283 202 35930 04 0000 150</t>
  </si>
  <si>
    <t>Субвенции бюджетам городских округов на государственную регистрацию актов гражданского состояния</t>
  </si>
  <si>
    <t>283 202 39999 04 0000 150</t>
  </si>
  <si>
    <t>Прочие субвенции бюджетам городских округов</t>
  </si>
  <si>
    <t>000 2 02 40000 00 0000 150</t>
  </si>
  <si>
    <t>288 202 45179 04 0000 150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</si>
  <si>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</si>
  <si>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288 202 45303 04 0000 150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</si>
  <si>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</si>
  <si>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283 202 49999 04 0000 150</t>
  </si>
  <si>
    <t>Прочие межбюджетные трансферты, передаваемые бюджетам городских округов</t>
  </si>
  <si>
    <t>285 202 49999 04 0000 150</t>
  </si>
  <si>
    <t>289 202 49999 04 0000 150</t>
  </si>
  <si>
    <t>000 2 04 04000 00 0000 150</t>
  </si>
  <si>
    <t>285 2 04 04010 04 0000 150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</si>
  <si>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</si>
  <si>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287 204 04020 04 0000 150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</si>
  <si>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</si>
  <si>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288 204 04020 04 0000 150</t>
  </si>
  <si>
    <t>289 204 04020 04 0000 150</t>
  </si>
  <si>
    <t>000 207 00000 00 0000 150</t>
  </si>
  <si>
    <t>285 207 04020 04 0000 150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</si>
  <si>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</si>
  <si>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287 207 04020 04 0000 150</t>
  </si>
  <si>
    <t>288 207 04020 04 0000 150</t>
  </si>
  <si>
    <t>000 218 00000 04 0000 150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</si>
  <si>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</si>
  <si>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000 219 00000 04 0000 150</t>
  </si>
  <si>
    <t xml:space="preserve">Штрафы, санкции, возмещение ущерба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</si>
  <si>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</si>
  <si>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о доходах бюджета Миасского городского округа за 2023 год</t>
  </si>
  <si>
    <t>Информация об исполнении бюджета Миасского городского округа за 2023 год</t>
  </si>
  <si>
    <t>Бюджет на 2023 год (уточнение декабрь)</t>
  </si>
  <si>
    <t>за
2023 год</t>
  </si>
  <si>
    <t>за 
2022 год</t>
  </si>
  <si>
    <t>к 2022 году</t>
  </si>
  <si>
    <t>182  1 01 02130 01 0000 110</t>
  </si>
  <si>
    <t>182  1 01 02140 01 0000 110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</si>
  <si>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</si>
  <si>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</si>
  <si>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182 103 02230 01 0000 110</t>
  </si>
  <si>
    <t>182 103 02240 01 0000 110</t>
  </si>
  <si>
    <t>182 103 02250 01 0000 110</t>
  </si>
  <si>
    <t>182 103 02260 01 0000 110</t>
  </si>
  <si>
    <t>000 116 01183 01 0000 140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</si>
  <si>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</si>
  <si>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283 2 02 20300 04 0000 150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</si>
  <si>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</si>
  <si>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283 2 02 20303 04 0000 150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</si>
  <si>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</si>
  <si>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 xml:space="preserve">287 2 02 25081 04 0000 150 </t>
  </si>
  <si>
    <t xml:space="preserve">Прочие субсидии бюджетам городских округов на государственную поддержку организаций, входящих в систему спортивной подготовки </t>
  </si>
  <si>
    <t>289 2 02 45453 04 0000 150</t>
  </si>
  <si>
    <t>Межбюджетные трансферты, передаваемые бюджетам городских округов на создание виртуальных концертных залов</t>
  </si>
  <si>
    <t>288 2 02 49999 04 0000 150</t>
  </si>
  <si>
    <t>Прочие межбюджетные трансферты, передаваемые бюджетам городских округов на 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</si>
  <si>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>289 2 07 04020 04 0000 150</t>
  </si>
  <si>
    <t>283 20704050040000150</t>
  </si>
  <si>
    <t>Прочие безвозмездные поступления в бюджеты городских округов</t>
  </si>
  <si>
    <t>Недоимка 
(задолженность) 
на 01.01.2023г.,
 тыс. рублей</t>
  </si>
  <si>
    <t>Недоимка (задолженность) на 01.01.2023г.,* уточненная 
тыс. рублей</t>
  </si>
  <si>
    <t>Отклонение недоимки (задолженность) на 01.01.2023г., тыс. рублей</t>
  </si>
  <si>
    <t>Недоимка (задолженность) на 01.01.2024г.,
  тыс. рублей</t>
  </si>
  <si>
    <t>Отклонение 01.01.2024г. / 01.01.2023г.*, 
тыс. рублей</t>
  </si>
  <si>
    <t>в 6,7 раз</t>
  </si>
  <si>
    <t>в 13,2 раз</t>
  </si>
  <si>
    <t>в 16,8 раз</t>
  </si>
  <si>
    <t>в 10,2 раз</t>
  </si>
  <si>
    <t>в 5,2 раз</t>
  </si>
  <si>
    <t>в 2,5 раза</t>
  </si>
  <si>
    <t>в 4,6 раза</t>
  </si>
  <si>
    <t>в 3,2 раза</t>
  </si>
  <si>
    <t>в 28,6 раз</t>
  </si>
  <si>
    <t>в 9,4 раз</t>
  </si>
  <si>
    <t>в 4,3 раза</t>
  </si>
  <si>
    <t>в 5,9 раз</t>
  </si>
  <si>
    <t>в 2,3 раза</t>
  </si>
  <si>
    <t>в 7,5 раз</t>
  </si>
  <si>
    <t>в 62,8 раза</t>
  </si>
  <si>
    <t>в 10,6 раз</t>
  </si>
  <si>
    <t>в 25,6 раз</t>
  </si>
  <si>
    <t>в 3,1 раза</t>
  </si>
  <si>
    <r>
      <t>* - снижение суммы задолженности по неналоговым доходам на 01.01.2023г. (</t>
    </r>
    <r>
      <rPr>
        <i/>
        <sz val="12"/>
        <color indexed="8"/>
        <rFont val="Times New Roman"/>
        <family val="1"/>
      </rPr>
      <t>уточненная по состоянию на 01.01.2024г.)</t>
    </r>
    <r>
      <rPr>
        <sz val="12"/>
        <color indexed="8"/>
        <rFont val="Times New Roman"/>
        <family val="1"/>
      </rPr>
      <t xml:space="preserve"> на основании представленной отчетности ГАД - Администрацией МГО обусловлено в основном  исправлением в межотчетный период ошибок прошлых лет. Отражено исправление ошибок по договорам аренды земельных участков,  в части несвоевременного отражения в учете, досрочным расторжением договоров, изменения ставки арендной платы, коэффициента, смены разрешенного вида использования, изменения  площади, ввода объектов в эксплуатацию, изменения кадастровой стоимости, инвентаризации договоров аренды.
</t>
    </r>
  </si>
  <si>
    <t>Приложение 5</t>
  </si>
  <si>
    <t>Приложение  4</t>
  </si>
  <si>
    <t>Приложение 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</si>
</sst>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"/>
    <numFmt numFmtId="175" formatCode="0.0%"/>
    <numFmt numFmtId="176" formatCode="_(* #,##0.0_);_(* \(#,##0.0\);_(* &quot;-&quot;??_);_(@_)"/>
    <numFmt numFmtId="177" formatCode="_(* #,##0.00_);_(* \(#,##0.00\);_(* &quot;-&quot;??_);_(@_)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?"/>
    <numFmt numFmtId="184" formatCode="_-* #,##0.0_р_._-;\-* #,##0.0_р_._-;_-* &quot;-&quot;?_р_._-;_-@_-"/>
    <numFmt numFmtId="185" formatCode="0.000"/>
    <numFmt numFmtId="186" formatCode="[$-FC19]d\ mmmm\ yyyy\ &quot;г.&quot;"/>
    <numFmt numFmtId="187" formatCode="#,##0.000"/>
    <numFmt numFmtId="188" formatCode="#,##0.0000"/>
    <numFmt numFmtId="189" formatCode="[$-10419]###\ ###\ ###\ ###\ ##0.00"/>
    <numFmt numFmtId="190" formatCode="#,##0.00_р_."/>
    <numFmt numFmtId="191" formatCode="_-* #,##0_р_._-;\-* #,##0_р_._-;_-* &quot;-&quot;??_р_._-;_-@_-"/>
    <numFmt numFmtId="192" formatCode="#,##0.0_ ;\-#,##0.0\ 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33" borderId="10" xfId="55" applyFont="1" applyFill="1" applyBorder="1" applyAlignment="1">
      <alignment horizontal="justify" vertical="center" wrapText="1"/>
      <protection/>
    </xf>
    <xf numFmtId="0" fontId="6" fillId="33" borderId="10" xfId="55" applyFont="1" applyFill="1" applyBorder="1" applyAlignment="1">
      <alignment horizontal="justify" vertical="center" wrapText="1"/>
      <protection/>
    </xf>
    <xf numFmtId="0" fontId="4" fillId="0" borderId="10" xfId="55" applyFont="1" applyBorder="1" applyAlignment="1">
      <alignment horizontal="justify" vertical="center" wrapText="1"/>
      <protection/>
    </xf>
    <xf numFmtId="0" fontId="5" fillId="33" borderId="10" xfId="55" applyFont="1" applyFill="1" applyBorder="1" applyAlignment="1">
      <alignment horizontal="justify" vertic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vertical="center" wrapText="1"/>
    </xf>
    <xf numFmtId="0" fontId="7" fillId="0" borderId="10" xfId="54" applyFont="1" applyFill="1" applyBorder="1" applyAlignment="1">
      <alignment vertical="center" wrapText="1"/>
      <protection/>
    </xf>
    <xf numFmtId="0" fontId="4" fillId="34" borderId="0" xfId="63" applyFont="1" applyFill="1" applyAlignment="1">
      <alignment horizontal="center" vertical="center"/>
      <protection/>
    </xf>
    <xf numFmtId="0" fontId="8" fillId="34" borderId="0" xfId="55" applyFont="1" applyFill="1" applyAlignment="1">
      <alignment horizontal="center" vertical="center" wrapText="1"/>
      <protection/>
    </xf>
    <xf numFmtId="0" fontId="8" fillId="34" borderId="0" xfId="55" applyFont="1" applyFill="1" applyAlignment="1">
      <alignment vertical="center" wrapText="1"/>
      <protection/>
    </xf>
    <xf numFmtId="173" fontId="60" fillId="34" borderId="0" xfId="75" applyNumberFormat="1" applyFont="1" applyFill="1" applyAlignment="1">
      <alignment horizontal="center" vertical="center" wrapText="1"/>
    </xf>
    <xf numFmtId="0" fontId="61" fillId="34" borderId="0" xfId="55" applyFont="1" applyFill="1" applyAlignment="1">
      <alignment vertical="center" wrapText="1"/>
      <protection/>
    </xf>
    <xf numFmtId="173" fontId="8" fillId="34" borderId="0" xfId="87" applyNumberFormat="1" applyFont="1" applyFill="1" applyAlignment="1">
      <alignment horizontal="left" vertical="center" wrapText="1"/>
    </xf>
    <xf numFmtId="0" fontId="60" fillId="34" borderId="11" xfId="55" applyFont="1" applyFill="1" applyBorder="1" applyAlignment="1">
      <alignment vertical="center" wrapText="1"/>
      <protection/>
    </xf>
    <xf numFmtId="0" fontId="4" fillId="34" borderId="0" xfId="55" applyFont="1" applyFill="1" applyAlignment="1">
      <alignment horizontal="right" vertical="center" wrapText="1"/>
      <protection/>
    </xf>
    <xf numFmtId="173" fontId="4" fillId="34" borderId="10" xfId="75" applyNumberFormat="1" applyFont="1" applyFill="1" applyBorder="1" applyAlignment="1">
      <alignment horizontal="center" vertical="center" wrapText="1"/>
    </xf>
    <xf numFmtId="0" fontId="57" fillId="34" borderId="10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174" fontId="5" fillId="34" borderId="10" xfId="87" applyNumberFormat="1" applyFont="1" applyFill="1" applyBorder="1" applyAlignment="1">
      <alignment horizontal="center" vertical="center" wrapText="1"/>
    </xf>
    <xf numFmtId="0" fontId="4" fillId="34" borderId="10" xfId="55" applyFont="1" applyFill="1" applyBorder="1" applyAlignment="1">
      <alignment horizontal="justify" vertical="center" wrapText="1"/>
      <protection/>
    </xf>
    <xf numFmtId="174" fontId="4" fillId="34" borderId="10" xfId="55" applyNumberFormat="1" applyFont="1" applyFill="1" applyBorder="1" applyAlignment="1">
      <alignment horizontal="center" vertical="center" wrapText="1"/>
      <protection/>
    </xf>
    <xf numFmtId="174" fontId="4" fillId="34" borderId="10" xfId="87" applyNumberFormat="1" applyFont="1" applyFill="1" applyBorder="1" applyAlignment="1">
      <alignment horizontal="center" vertical="center" wrapText="1"/>
    </xf>
    <xf numFmtId="3" fontId="4" fillId="34" borderId="10" xfId="55" applyNumberFormat="1" applyFont="1" applyFill="1" applyBorder="1" applyAlignment="1">
      <alignment horizontal="center" vertical="center" wrapText="1"/>
      <protection/>
    </xf>
    <xf numFmtId="3" fontId="4" fillId="34" borderId="10" xfId="55" applyNumberFormat="1" applyFont="1" applyFill="1" applyBorder="1" applyAlignment="1">
      <alignment horizontal="justify" vertical="center" wrapText="1"/>
      <protection/>
    </xf>
    <xf numFmtId="3" fontId="5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justify" vertical="center" wrapText="1"/>
      <protection/>
    </xf>
    <xf numFmtId="0" fontId="5" fillId="34" borderId="10" xfId="55" applyFont="1" applyFill="1" applyBorder="1" applyAlignment="1" quotePrefix="1">
      <alignment horizontal="justify" vertical="center" wrapText="1"/>
      <protection/>
    </xf>
    <xf numFmtId="0" fontId="5" fillId="34" borderId="10" xfId="55" applyFont="1" applyFill="1" applyBorder="1" applyAlignment="1">
      <alignment horizontal="justify" vertical="center" wrapText="1"/>
      <protection/>
    </xf>
    <xf numFmtId="0" fontId="4" fillId="0" borderId="10" xfId="55" applyFont="1" applyFill="1" applyBorder="1" applyAlignment="1">
      <alignment horizontal="justify" vertical="center" wrapText="1"/>
      <protection/>
    </xf>
    <xf numFmtId="49" fontId="4" fillId="34" borderId="10" xfId="64" applyNumberFormat="1" applyFont="1" applyFill="1" applyBorder="1" applyAlignment="1">
      <alignment horizontal="center" vertical="center" wrapText="1"/>
      <protection/>
    </xf>
    <xf numFmtId="0" fontId="4" fillId="34" borderId="10" xfId="64" applyNumberFormat="1" applyFont="1" applyFill="1" applyBorder="1" applyAlignment="1">
      <alignment horizontal="justify" vertical="center" wrapText="1"/>
      <protection/>
    </xf>
    <xf numFmtId="0" fontId="4" fillId="34" borderId="10" xfId="55" applyNumberFormat="1" applyFont="1" applyFill="1" applyBorder="1" applyAlignment="1">
      <alignment horizontal="justify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4" borderId="10" xfId="55" applyNumberFormat="1" applyFont="1" applyFill="1" applyBorder="1" applyAlignment="1">
      <alignment horizontal="justify" vertical="center"/>
      <protection/>
    </xf>
    <xf numFmtId="49" fontId="4" fillId="0" borderId="10" xfId="55" applyNumberFormat="1" applyFont="1" applyBorder="1" applyAlignment="1">
      <alignment horizontal="justify" vertical="center" wrapText="1"/>
      <protection/>
    </xf>
    <xf numFmtId="0" fontId="4" fillId="0" borderId="10" xfId="55" applyNumberFormat="1" applyFont="1" applyBorder="1" applyAlignment="1">
      <alignment horizontal="justify" vertical="center" wrapText="1"/>
      <protection/>
    </xf>
    <xf numFmtId="174" fontId="4" fillId="0" borderId="10" xfId="87" applyNumberFormat="1" applyFont="1" applyFill="1" applyBorder="1" applyAlignment="1">
      <alignment horizontal="center" vertical="center" wrapText="1"/>
    </xf>
    <xf numFmtId="174" fontId="57" fillId="34" borderId="10" xfId="87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justify" vertical="center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57" fillId="34" borderId="10" xfId="55" applyFont="1" applyFill="1" applyBorder="1" applyAlignment="1">
      <alignment horizontal="justify" vertical="center" wrapText="1"/>
      <protection/>
    </xf>
    <xf numFmtId="0" fontId="57" fillId="0" borderId="10" xfId="55" applyFont="1" applyFill="1" applyBorder="1" applyAlignment="1">
      <alignment horizontal="center" vertical="center" wrapText="1"/>
      <protection/>
    </xf>
    <xf numFmtId="0" fontId="57" fillId="0" borderId="10" xfId="55" applyFont="1" applyFill="1" applyBorder="1" applyAlignment="1">
      <alignment horizontal="justify" vertical="center" wrapText="1"/>
      <protection/>
    </xf>
    <xf numFmtId="174" fontId="57" fillId="0" borderId="10" xfId="87" applyNumberFormat="1" applyFont="1" applyFill="1" applyBorder="1" applyAlignment="1">
      <alignment horizontal="center" vertical="center" wrapText="1"/>
    </xf>
    <xf numFmtId="0" fontId="8" fillId="34" borderId="0" xfId="55" applyFont="1" applyFill="1" applyAlignment="1">
      <alignment horizontal="justify" vertical="center" wrapText="1"/>
      <protection/>
    </xf>
    <xf numFmtId="0" fontId="62" fillId="34" borderId="0" xfId="55" applyFont="1" applyFill="1" applyAlignment="1">
      <alignment horizontal="justify" vertical="center" wrapText="1"/>
      <protection/>
    </xf>
    <xf numFmtId="49" fontId="5" fillId="34" borderId="10" xfId="55" applyNumberFormat="1" applyFont="1" applyFill="1" applyBorder="1" applyAlignment="1">
      <alignment horizontal="justify" vertical="center" wrapText="1"/>
      <protection/>
    </xf>
    <xf numFmtId="0" fontId="5" fillId="0" borderId="10" xfId="55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justify" vertical="center"/>
    </xf>
    <xf numFmtId="0" fontId="0" fillId="34" borderId="0" xfId="0" applyFill="1" applyAlignment="1">
      <alignment/>
    </xf>
    <xf numFmtId="174" fontId="57" fillId="34" borderId="10" xfId="0" applyNumberFormat="1" applyFont="1" applyFill="1" applyBorder="1" applyAlignment="1">
      <alignment horizontal="center" vertical="center"/>
    </xf>
    <xf numFmtId="174" fontId="58" fillId="34" borderId="10" xfId="0" applyNumberFormat="1" applyFont="1" applyFill="1" applyBorder="1" applyAlignment="1">
      <alignment horizontal="center" vertical="center" wrapText="1"/>
    </xf>
    <xf numFmtId="174" fontId="58" fillId="34" borderId="10" xfId="0" applyNumberFormat="1" applyFont="1" applyFill="1" applyBorder="1" applyAlignment="1">
      <alignment horizontal="center" vertical="center"/>
    </xf>
    <xf numFmtId="174" fontId="57" fillId="34" borderId="10" xfId="0" applyNumberFormat="1" applyFont="1" applyFill="1" applyBorder="1" applyAlignment="1">
      <alignment horizontal="center" vertical="center" wrapText="1"/>
    </xf>
    <xf numFmtId="0" fontId="4" fillId="34" borderId="0" xfId="63" applyFont="1" applyFill="1" applyAlignment="1">
      <alignment horizontal="right" vertical="center"/>
      <protection/>
    </xf>
    <xf numFmtId="175" fontId="4" fillId="34" borderId="10" xfId="55" applyNumberFormat="1" applyFont="1" applyFill="1" applyBorder="1" applyAlignment="1">
      <alignment horizontal="center" vertical="center" wrapText="1"/>
      <protection/>
    </xf>
    <xf numFmtId="174" fontId="6" fillId="34" borderId="10" xfId="55" applyNumberFormat="1" applyFont="1" applyFill="1" applyBorder="1" applyAlignment="1">
      <alignment horizontal="center" vertical="center" wrapText="1"/>
      <protection/>
    </xf>
    <xf numFmtId="174" fontId="5" fillId="34" borderId="10" xfId="55" applyNumberFormat="1" applyFont="1" applyFill="1" applyBorder="1" applyAlignment="1">
      <alignment horizontal="center" vertical="center" wrapText="1"/>
      <protection/>
    </xf>
    <xf numFmtId="175" fontId="5" fillId="34" borderId="10" xfId="55" applyNumberFormat="1" applyFont="1" applyFill="1" applyBorder="1" applyAlignment="1">
      <alignment horizontal="center" vertical="center" wrapText="1"/>
      <protection/>
    </xf>
    <xf numFmtId="0" fontId="3" fillId="34" borderId="0" xfId="63" applyFont="1" applyFill="1">
      <alignment/>
      <protection/>
    </xf>
    <xf numFmtId="174" fontId="3" fillId="34" borderId="0" xfId="63" applyNumberFormat="1" applyFont="1" applyFill="1">
      <alignment/>
      <protection/>
    </xf>
    <xf numFmtId="174" fontId="59" fillId="34" borderId="10" xfId="0" applyNumberFormat="1" applyFont="1" applyFill="1" applyBorder="1" applyAlignment="1">
      <alignment horizontal="center" vertical="center"/>
    </xf>
    <xf numFmtId="0" fontId="4" fillId="34" borderId="10" xfId="55" applyFont="1" applyFill="1" applyBorder="1" applyAlignment="1">
      <alignment horizontal="center" vertical="center" wrapText="1"/>
      <protection/>
    </xf>
    <xf numFmtId="0" fontId="57" fillId="34" borderId="10" xfId="55" applyNumberFormat="1" applyFont="1" applyFill="1" applyBorder="1" applyAlignment="1">
      <alignment horizontal="justify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60" fillId="0" borderId="0" xfId="55" applyFont="1" applyFill="1" applyAlignment="1">
      <alignment horizontal="center" vertical="center" wrapText="1"/>
      <protection/>
    </xf>
    <xf numFmtId="174" fontId="5" fillId="0" borderId="10" xfId="87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4" borderId="0" xfId="63" applyFont="1" applyFill="1" applyAlignment="1">
      <alignment horizontal="right" vertic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4" borderId="0" xfId="63" applyFont="1" applyFill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3" xfId="5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172" fontId="5" fillId="34" borderId="0" xfId="55" applyNumberFormat="1" applyFont="1" applyFill="1" applyAlignment="1">
      <alignment horizontal="center" vertical="center" wrapText="1"/>
      <protection/>
    </xf>
    <xf numFmtId="0" fontId="5" fillId="34" borderId="15" xfId="55" applyFont="1" applyFill="1" applyBorder="1" applyAlignment="1">
      <alignment horizontal="left" vertical="center" wrapText="1"/>
      <protection/>
    </xf>
    <xf numFmtId="0" fontId="4" fillId="0" borderId="14" xfId="55" applyFont="1" applyBorder="1" applyAlignment="1">
      <alignment horizontal="left"/>
      <protection/>
    </xf>
    <xf numFmtId="49" fontId="5" fillId="34" borderId="10" xfId="64" applyNumberFormat="1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 horizontal="justify" vertical="center" wrapText="1"/>
    </xf>
    <xf numFmtId="174" fontId="59" fillId="34" borderId="10" xfId="0" applyNumberFormat="1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4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63" fillId="0" borderId="0" xfId="0" applyFont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174" fontId="59" fillId="34" borderId="12" xfId="0" applyNumberFormat="1" applyFont="1" applyFill="1" applyBorder="1" applyAlignment="1">
      <alignment horizontal="center" vertical="center"/>
    </xf>
    <xf numFmtId="174" fontId="59" fillId="34" borderId="13" xfId="0" applyNumberFormat="1" applyFont="1" applyFill="1" applyBorder="1" applyAlignment="1">
      <alignment horizontal="center" vertical="center"/>
    </xf>
    <xf numFmtId="0" fontId="57" fillId="0" borderId="16" xfId="0" applyFont="1" applyBorder="1" applyAlignment="1">
      <alignment horizontal="justify" vertical="center" wrapText="1"/>
    </xf>
    <xf numFmtId="0" fontId="64" fillId="34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5" fillId="34" borderId="10" xfId="64" applyNumberFormat="1" applyFont="1" applyFill="1" applyBorder="1" applyAlignment="1">
      <alignment horizontal="center" vertical="center" wrapText="1"/>
      <protection/>
    </xf>
    <xf numFmtId="49" fontId="5" fillId="34" borderId="10" xfId="64" applyNumberFormat="1" applyFont="1" applyFill="1" applyBorder="1" applyAlignment="1">
      <alignment horizontal="justify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3 2" xfId="59"/>
    <cellStyle name="Обычный 3 3" xfId="60"/>
    <cellStyle name="Обычный 4" xfId="61"/>
    <cellStyle name="Обычный 4 2" xfId="62"/>
    <cellStyle name="Обычный 5" xfId="63"/>
    <cellStyle name="Обычный_Лист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Процентный 2 2" xfId="71"/>
    <cellStyle name="Процентный 3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10" xfId="77"/>
    <cellStyle name="Финансовый 11" xfId="78"/>
    <cellStyle name="Финансовый 12" xfId="79"/>
    <cellStyle name="Финансовый 13" xfId="80"/>
    <cellStyle name="Финансовый 14" xfId="81"/>
    <cellStyle name="Финансовый 15" xfId="82"/>
    <cellStyle name="Финансовый 16" xfId="83"/>
    <cellStyle name="Финансовый 17" xfId="84"/>
    <cellStyle name="Финансовый 18" xfId="85"/>
    <cellStyle name="Финансовый 19" xfId="86"/>
    <cellStyle name="Финансовый 2" xfId="87"/>
    <cellStyle name="Финансовый 2 2" xfId="88"/>
    <cellStyle name="Финансовый 2 2 2" xfId="89"/>
    <cellStyle name="Финансовый 20" xfId="90"/>
    <cellStyle name="Финансовый 21" xfId="91"/>
    <cellStyle name="Финансовый 3" xfId="92"/>
    <cellStyle name="Финансовый 4" xfId="93"/>
    <cellStyle name="Финансовый 5" xfId="94"/>
    <cellStyle name="Финансовый 6" xfId="95"/>
    <cellStyle name="Финансовый 7" xfId="96"/>
    <cellStyle name="Финансовый 8" xfId="97"/>
    <cellStyle name="Финансовый 9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_kai\&#1084;&#1086;&#1080;%20&#1076;&#1086;&#1082;&#1091;&#1084;&#1077;&#1085;&#1090;\&#1052;&#1086;&#1080;%20&#1076;&#1086;&#1082;&#1091;&#1084;&#1077;&#1085;&#1090;&#1099;\&#1040;&#1085;&#1072;&#1083;&#1080;&#1079;%20(&#1086;&#1073;&#1097;.)\&#1060;&#1072;&#1082;&#1090;%20&#1080;&#1079;%20&#1090;&#1077;&#1083;&#1077;&#1075;&#1088;.%20&#1086;&#1090;&#1095;&#1077;&#1090;&#1072;%20(&#1087;&#1088;&#1086;&#1096;&#1083;&#1099;&#1081;%20&#1075;&#1086;&#107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main\&#1086;&#1073;&#1097;&#1072;&#1103;\&#1054;&#1090;&#1095;&#1077;&#1090;&#1099;%20&#1074;%20&#1057;&#1086;&#1073;&#1088;&#1072;&#1085;&#1080;&#1077;%20&#1076;&#1077;&#1087;&#1091;&#1090;&#1072;&#1090;&#1086;&#1074;%20&#1079;&#1072;%202018%20&#1075;&#1086;&#1076;\9%20&#1084;&#1077;&#1089;&#1103;&#1094;&#1077;&#1074;\&#1058;&#1072;&#1073;&#1083;&#1080;&#1094;&#1099;%20&#1082;%20&#1087;&#1086;&#1103;&#1089;&#1085;&#1080;&#1090;&#1077;&#1083;&#1100;&#1085;&#1086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логовые_доходы01"/>
      <sheetName val="Неналоговые_доходы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 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" sqref="A5:IV6"/>
    </sheetView>
  </sheetViews>
  <sheetFormatPr defaultColWidth="9.00390625" defaultRowHeight="12.75"/>
  <cols>
    <col min="1" max="1" width="38.375" style="0" customWidth="1"/>
    <col min="2" max="2" width="17.00390625" style="58" customWidth="1"/>
    <col min="3" max="3" width="16.375" style="58" customWidth="1"/>
    <col min="4" max="4" width="13.875" style="58" customWidth="1"/>
    <col min="5" max="5" width="13.625" style="58" customWidth="1"/>
    <col min="6" max="6" width="17.625" style="58" customWidth="1"/>
  </cols>
  <sheetData>
    <row r="1" spans="1:6" ht="15.75">
      <c r="A1" s="1"/>
      <c r="B1" s="13"/>
      <c r="C1" s="13"/>
      <c r="D1" s="13"/>
      <c r="E1" s="80" t="s">
        <v>393</v>
      </c>
      <c r="F1" s="80"/>
    </row>
    <row r="2" spans="1:6" ht="15.75">
      <c r="A2" s="85" t="s">
        <v>21</v>
      </c>
      <c r="B2" s="85"/>
      <c r="C2" s="85"/>
      <c r="D2" s="85"/>
      <c r="E2" s="85"/>
      <c r="F2" s="85"/>
    </row>
    <row r="3" spans="1:6" ht="15.75">
      <c r="A3" s="85" t="s">
        <v>338</v>
      </c>
      <c r="B3" s="85"/>
      <c r="C3" s="85"/>
      <c r="D3" s="85"/>
      <c r="E3" s="85"/>
      <c r="F3" s="85"/>
    </row>
    <row r="4" spans="1:6" ht="15.75">
      <c r="A4" s="1"/>
      <c r="B4" s="13"/>
      <c r="C4" s="13"/>
      <c r="D4" s="13"/>
      <c r="E4" s="13"/>
      <c r="F4" s="63" t="s">
        <v>25</v>
      </c>
    </row>
    <row r="5" spans="1:6" ht="31.5" customHeight="1">
      <c r="A5" s="81" t="s">
        <v>0</v>
      </c>
      <c r="B5" s="86" t="s">
        <v>63</v>
      </c>
      <c r="C5" s="83" t="s">
        <v>40</v>
      </c>
      <c r="D5" s="84" t="s">
        <v>28</v>
      </c>
      <c r="E5" s="84" t="s">
        <v>41</v>
      </c>
      <c r="F5" s="84" t="s">
        <v>29</v>
      </c>
    </row>
    <row r="6" spans="1:6" ht="31.5" customHeight="1">
      <c r="A6" s="82"/>
      <c r="B6" s="87"/>
      <c r="C6" s="83"/>
      <c r="D6" s="84"/>
      <c r="E6" s="84"/>
      <c r="F6" s="84"/>
    </row>
    <row r="7" spans="1:6" ht="15.75">
      <c r="A7" s="3" t="s">
        <v>30</v>
      </c>
      <c r="B7" s="27">
        <v>1557179</v>
      </c>
      <c r="C7" s="27">
        <v>1784817.5</v>
      </c>
      <c r="D7" s="27">
        <f>C7-B7</f>
        <v>227638.5</v>
      </c>
      <c r="E7" s="27">
        <v>1797453.7</v>
      </c>
      <c r="F7" s="64">
        <f>E7/C7</f>
        <v>1.007079827489365</v>
      </c>
    </row>
    <row r="8" spans="1:6" ht="31.5">
      <c r="A8" s="3" t="s">
        <v>31</v>
      </c>
      <c r="B8" s="27">
        <v>33082.5</v>
      </c>
      <c r="C8" s="27">
        <v>34605.4</v>
      </c>
      <c r="D8" s="27">
        <f aca="true" t="shared" si="0" ref="D8:D44">C8-B8</f>
        <v>1522.9000000000015</v>
      </c>
      <c r="E8" s="27">
        <v>34994.2</v>
      </c>
      <c r="F8" s="64">
        <f aca="true" t="shared" si="1" ref="F8:F46">E8/C8</f>
        <v>1.011235240742774</v>
      </c>
    </row>
    <row r="9" spans="1:6" ht="15.75">
      <c r="A9" s="3" t="s">
        <v>32</v>
      </c>
      <c r="B9" s="27">
        <f>B10+B11+B12+B13</f>
        <v>406620</v>
      </c>
      <c r="C9" s="27">
        <f>C10+C11+C12+C13</f>
        <v>448672.4</v>
      </c>
      <c r="D9" s="27">
        <f t="shared" si="0"/>
        <v>42052.40000000002</v>
      </c>
      <c r="E9" s="27">
        <f>E10+E11+E12+E13</f>
        <v>426966.9</v>
      </c>
      <c r="F9" s="64">
        <f t="shared" si="1"/>
        <v>0.9516228321599457</v>
      </c>
    </row>
    <row r="10" spans="1:6" ht="47.25">
      <c r="A10" s="4" t="s">
        <v>22</v>
      </c>
      <c r="B10" s="27">
        <v>382213.6</v>
      </c>
      <c r="C10" s="27">
        <v>438879.7</v>
      </c>
      <c r="D10" s="27">
        <f t="shared" si="0"/>
        <v>56666.100000000035</v>
      </c>
      <c r="E10" s="27">
        <v>420069.4</v>
      </c>
      <c r="F10" s="64">
        <f t="shared" si="1"/>
        <v>0.9571401912642576</v>
      </c>
    </row>
    <row r="11" spans="1:6" ht="31.5">
      <c r="A11" s="4" t="s">
        <v>33</v>
      </c>
      <c r="B11" s="27">
        <v>100.5</v>
      </c>
      <c r="C11" s="27">
        <v>0</v>
      </c>
      <c r="D11" s="27">
        <f t="shared" si="0"/>
        <v>-100.5</v>
      </c>
      <c r="E11" s="27">
        <v>-792.2</v>
      </c>
      <c r="F11" s="64" t="s">
        <v>23</v>
      </c>
    </row>
    <row r="12" spans="1:6" ht="23.25" customHeight="1">
      <c r="A12" s="4" t="s">
        <v>1</v>
      </c>
      <c r="B12" s="27">
        <v>480</v>
      </c>
      <c r="C12" s="27">
        <v>181.7</v>
      </c>
      <c r="D12" s="27">
        <f t="shared" si="0"/>
        <v>-298.3</v>
      </c>
      <c r="E12" s="27">
        <v>181.7</v>
      </c>
      <c r="F12" s="64">
        <f t="shared" si="1"/>
        <v>1</v>
      </c>
    </row>
    <row r="13" spans="1:6" ht="47.25">
      <c r="A13" s="4" t="s">
        <v>2</v>
      </c>
      <c r="B13" s="27">
        <v>23825.9</v>
      </c>
      <c r="C13" s="27">
        <v>9611</v>
      </c>
      <c r="D13" s="27">
        <f t="shared" si="0"/>
        <v>-14214.900000000001</v>
      </c>
      <c r="E13" s="27">
        <v>7508</v>
      </c>
      <c r="F13" s="64">
        <f t="shared" si="1"/>
        <v>0.781188221829154</v>
      </c>
    </row>
    <row r="14" spans="1:6" ht="15.75">
      <c r="A14" s="3" t="s">
        <v>34</v>
      </c>
      <c r="B14" s="27">
        <f>B15+B16</f>
        <v>170008.6</v>
      </c>
      <c r="C14" s="27">
        <f>C15+C16</f>
        <v>186265.8</v>
      </c>
      <c r="D14" s="27">
        <f>D15+D16</f>
        <v>16257.199999999997</v>
      </c>
      <c r="E14" s="27">
        <f>E15+E16</f>
        <v>190108.4</v>
      </c>
      <c r="F14" s="64">
        <f t="shared" si="1"/>
        <v>1.0206296593362818</v>
      </c>
    </row>
    <row r="15" spans="1:6" ht="15.75">
      <c r="A15" s="4" t="s">
        <v>46</v>
      </c>
      <c r="B15" s="65">
        <v>72808.6</v>
      </c>
      <c r="C15" s="65">
        <v>87735.8</v>
      </c>
      <c r="D15" s="65">
        <f t="shared" si="0"/>
        <v>14927.199999999997</v>
      </c>
      <c r="E15" s="65">
        <v>92075.5</v>
      </c>
      <c r="F15" s="64">
        <f t="shared" si="1"/>
        <v>1.049463274968713</v>
      </c>
    </row>
    <row r="16" spans="1:6" ht="15.75">
      <c r="A16" s="3" t="s">
        <v>35</v>
      </c>
      <c r="B16" s="27">
        <f>B17+B18</f>
        <v>97200</v>
      </c>
      <c r="C16" s="27">
        <f>C17+C18</f>
        <v>98530</v>
      </c>
      <c r="D16" s="27">
        <f>D17+D18</f>
        <v>1330</v>
      </c>
      <c r="E16" s="27">
        <f>E17+E18</f>
        <v>98032.9</v>
      </c>
      <c r="F16" s="64">
        <f t="shared" si="1"/>
        <v>0.9949548360905307</v>
      </c>
    </row>
    <row r="17" spans="1:6" ht="15.75">
      <c r="A17" s="4" t="s">
        <v>64</v>
      </c>
      <c r="B17" s="65">
        <v>78400</v>
      </c>
      <c r="C17" s="65">
        <v>73200</v>
      </c>
      <c r="D17" s="65">
        <f t="shared" si="0"/>
        <v>-5200</v>
      </c>
      <c r="E17" s="65">
        <v>72530.8</v>
      </c>
      <c r="F17" s="64">
        <f t="shared" si="1"/>
        <v>0.9908579234972678</v>
      </c>
    </row>
    <row r="18" spans="1:6" ht="15.75">
      <c r="A18" s="4" t="s">
        <v>65</v>
      </c>
      <c r="B18" s="65">
        <v>18800</v>
      </c>
      <c r="C18" s="65">
        <v>25330</v>
      </c>
      <c r="D18" s="65">
        <f t="shared" si="0"/>
        <v>6530</v>
      </c>
      <c r="E18" s="65">
        <v>25502.1</v>
      </c>
      <c r="F18" s="64">
        <f t="shared" si="1"/>
        <v>1.0067943150414527</v>
      </c>
    </row>
    <row r="19" spans="1:6" ht="15.75">
      <c r="A19" s="3" t="s">
        <v>3</v>
      </c>
      <c r="B19" s="27">
        <v>25232.6</v>
      </c>
      <c r="C19" s="27">
        <v>22197.4</v>
      </c>
      <c r="D19" s="27">
        <f t="shared" si="0"/>
        <v>-3035.199999999997</v>
      </c>
      <c r="E19" s="27">
        <v>21750.7</v>
      </c>
      <c r="F19" s="64">
        <f t="shared" si="1"/>
        <v>0.9798760215160334</v>
      </c>
    </row>
    <row r="20" spans="1:6" ht="47.25">
      <c r="A20" s="5" t="s">
        <v>4</v>
      </c>
      <c r="B20" s="27">
        <v>0</v>
      </c>
      <c r="C20" s="27">
        <v>0</v>
      </c>
      <c r="D20" s="27">
        <f t="shared" si="0"/>
        <v>0</v>
      </c>
      <c r="E20" s="27">
        <v>8.6</v>
      </c>
      <c r="F20" s="64" t="s">
        <v>23</v>
      </c>
    </row>
    <row r="21" spans="1:6" ht="15.75">
      <c r="A21" s="6" t="s">
        <v>5</v>
      </c>
      <c r="B21" s="66">
        <f>B7+B8+B9+B14+B19+B20</f>
        <v>2192122.7</v>
      </c>
      <c r="C21" s="66">
        <f>C7+C8+C9+C14+C19+C20</f>
        <v>2476558.4999999995</v>
      </c>
      <c r="D21" s="66">
        <f t="shared" si="0"/>
        <v>284435.79999999935</v>
      </c>
      <c r="E21" s="66">
        <f>E7+E8+E9+E14+E19+E20</f>
        <v>2471282.5</v>
      </c>
      <c r="F21" s="67">
        <f t="shared" si="1"/>
        <v>0.9978696243193934</v>
      </c>
    </row>
    <row r="22" spans="1:6" ht="51.75" customHeight="1">
      <c r="A22" s="3" t="s">
        <v>6</v>
      </c>
      <c r="B22" s="27">
        <v>78224</v>
      </c>
      <c r="C22" s="27">
        <v>122565.3</v>
      </c>
      <c r="D22" s="27">
        <f t="shared" si="0"/>
        <v>44341.3</v>
      </c>
      <c r="E22" s="27">
        <v>125322.1</v>
      </c>
      <c r="F22" s="64">
        <f t="shared" si="1"/>
        <v>1.0224924999163711</v>
      </c>
    </row>
    <row r="23" spans="1:6" ht="31.5">
      <c r="A23" s="3" t="s">
        <v>7</v>
      </c>
      <c r="B23" s="27">
        <v>1690.8</v>
      </c>
      <c r="C23" s="27">
        <v>1958.3</v>
      </c>
      <c r="D23" s="27">
        <f t="shared" si="0"/>
        <v>267.5</v>
      </c>
      <c r="E23" s="27">
        <v>1958.6</v>
      </c>
      <c r="F23" s="64">
        <f t="shared" si="1"/>
        <v>1.0001531940969208</v>
      </c>
    </row>
    <row r="24" spans="1:6" ht="47.25">
      <c r="A24" s="3" t="s">
        <v>8</v>
      </c>
      <c r="B24" s="27">
        <v>8846.7</v>
      </c>
      <c r="C24" s="27">
        <v>14321.1</v>
      </c>
      <c r="D24" s="27">
        <f t="shared" si="0"/>
        <v>5474.4</v>
      </c>
      <c r="E24" s="27">
        <v>65633.8</v>
      </c>
      <c r="F24" s="64" t="s">
        <v>378</v>
      </c>
    </row>
    <row r="25" spans="1:6" ht="31.5">
      <c r="A25" s="3" t="s">
        <v>26</v>
      </c>
      <c r="B25" s="27">
        <v>28022.3</v>
      </c>
      <c r="C25" s="27">
        <v>82268.9</v>
      </c>
      <c r="D25" s="27">
        <f t="shared" si="0"/>
        <v>54246.59999999999</v>
      </c>
      <c r="E25" s="27">
        <v>82087.1</v>
      </c>
      <c r="F25" s="64">
        <f t="shared" si="1"/>
        <v>0.9977901734434277</v>
      </c>
    </row>
    <row r="26" spans="1:6" ht="21.75" customHeight="1">
      <c r="A26" s="3" t="s">
        <v>36</v>
      </c>
      <c r="B26" s="27">
        <v>6385.5</v>
      </c>
      <c r="C26" s="27">
        <v>14804.2</v>
      </c>
      <c r="D26" s="27">
        <f t="shared" si="0"/>
        <v>8418.7</v>
      </c>
      <c r="E26" s="27">
        <v>13109.8</v>
      </c>
      <c r="F26" s="64">
        <f t="shared" si="1"/>
        <v>0.8855459937044892</v>
      </c>
    </row>
    <row r="27" spans="1:6" ht="15.75">
      <c r="A27" s="3" t="s">
        <v>9</v>
      </c>
      <c r="B27" s="27">
        <v>0</v>
      </c>
      <c r="C27" s="27">
        <v>0</v>
      </c>
      <c r="D27" s="27">
        <f t="shared" si="0"/>
        <v>0</v>
      </c>
      <c r="E27" s="27">
        <v>-359.7</v>
      </c>
      <c r="F27" s="64" t="s">
        <v>23</v>
      </c>
    </row>
    <row r="28" spans="1:6" ht="15.75">
      <c r="A28" s="3" t="s">
        <v>10</v>
      </c>
      <c r="B28" s="27">
        <v>306.6</v>
      </c>
      <c r="C28" s="27">
        <v>19</v>
      </c>
      <c r="D28" s="27">
        <f t="shared" si="0"/>
        <v>-287.6</v>
      </c>
      <c r="E28" s="27">
        <v>-1194.1</v>
      </c>
      <c r="F28" s="64" t="s">
        <v>386</v>
      </c>
    </row>
    <row r="29" spans="1:6" ht="15.75">
      <c r="A29" s="3" t="s">
        <v>66</v>
      </c>
      <c r="B29" s="27">
        <v>0</v>
      </c>
      <c r="C29" s="27">
        <v>166</v>
      </c>
      <c r="D29" s="27">
        <f t="shared" si="0"/>
        <v>166</v>
      </c>
      <c r="E29" s="27">
        <v>166</v>
      </c>
      <c r="F29" s="64">
        <f t="shared" si="1"/>
        <v>1</v>
      </c>
    </row>
    <row r="30" spans="1:6" ht="15.75">
      <c r="A30" s="6" t="s">
        <v>11</v>
      </c>
      <c r="B30" s="66">
        <f>B22+B23+B24+B25+B26+B27+B28+B29</f>
        <v>123475.90000000001</v>
      </c>
      <c r="C30" s="66">
        <f>C22+C23+C24+C25+C26+C27+C28+C29</f>
        <v>236102.80000000002</v>
      </c>
      <c r="D30" s="66">
        <f>D22+D23+D24+D25+D26+D27+D28+D29</f>
        <v>112626.89999999998</v>
      </c>
      <c r="E30" s="66">
        <f>E22+E23+E24+E25+E26+E27+E28+E29</f>
        <v>286723.6</v>
      </c>
      <c r="F30" s="67">
        <f t="shared" si="1"/>
        <v>1.2144015234042118</v>
      </c>
    </row>
    <row r="31" spans="1:6" ht="31.5">
      <c r="A31" s="6" t="s">
        <v>12</v>
      </c>
      <c r="B31" s="66">
        <f>B21+B30</f>
        <v>2315598.6</v>
      </c>
      <c r="C31" s="66">
        <f>C21+C30</f>
        <v>2712661.2999999993</v>
      </c>
      <c r="D31" s="66">
        <f>D21+D30</f>
        <v>397062.6999999993</v>
      </c>
      <c r="E31" s="66">
        <f>E21+E30</f>
        <v>2758006.1</v>
      </c>
      <c r="F31" s="67">
        <f t="shared" si="1"/>
        <v>1.0167159829352823</v>
      </c>
    </row>
    <row r="32" spans="1:6" ht="78.75">
      <c r="A32" s="6" t="s">
        <v>13</v>
      </c>
      <c r="B32" s="66">
        <f>B33+B38+B39+B40</f>
        <v>4091791.1</v>
      </c>
      <c r="C32" s="66">
        <f>C33+C38+C39+C40</f>
        <v>5229154.699999999</v>
      </c>
      <c r="D32" s="66">
        <f>D33+D38+D39+D40</f>
        <v>1137363.5999999996</v>
      </c>
      <c r="E32" s="66">
        <f>E33+E38+E39+E40</f>
        <v>5202146.699999999</v>
      </c>
      <c r="F32" s="67">
        <f t="shared" si="1"/>
        <v>0.994835111686407</v>
      </c>
    </row>
    <row r="33" spans="1:6" ht="47.25">
      <c r="A33" s="3" t="s">
        <v>14</v>
      </c>
      <c r="B33" s="27">
        <f>B34+B35+B36+B37</f>
        <v>337788.7</v>
      </c>
      <c r="C33" s="27">
        <f>C34+C35+C36+C37</f>
        <v>1037019.0999999999</v>
      </c>
      <c r="D33" s="27">
        <f t="shared" si="0"/>
        <v>699230.3999999999</v>
      </c>
      <c r="E33" s="27">
        <f>E34+E35+E36+E37</f>
        <v>1138484.3</v>
      </c>
      <c r="F33" s="64">
        <f t="shared" si="1"/>
        <v>1.0978431351939422</v>
      </c>
    </row>
    <row r="34" spans="1:6" ht="47.25">
      <c r="A34" s="3" t="s">
        <v>24</v>
      </c>
      <c r="B34" s="27">
        <v>237227</v>
      </c>
      <c r="C34" s="27">
        <v>237227</v>
      </c>
      <c r="D34" s="27">
        <f t="shared" si="0"/>
        <v>0</v>
      </c>
      <c r="E34" s="27">
        <v>237227</v>
      </c>
      <c r="F34" s="64">
        <f t="shared" si="1"/>
        <v>1</v>
      </c>
    </row>
    <row r="35" spans="1:6" ht="53.25" customHeight="1">
      <c r="A35" s="3" t="s">
        <v>15</v>
      </c>
      <c r="B35" s="27">
        <v>0</v>
      </c>
      <c r="C35" s="27">
        <v>674011.2</v>
      </c>
      <c r="D35" s="27">
        <f t="shared" si="0"/>
        <v>674011.2</v>
      </c>
      <c r="E35" s="27">
        <v>775476.4</v>
      </c>
      <c r="F35" s="64">
        <f t="shared" si="1"/>
        <v>1.1505393382187121</v>
      </c>
    </row>
    <row r="36" spans="1:6" ht="79.5" customHeight="1">
      <c r="A36" s="3" t="s">
        <v>42</v>
      </c>
      <c r="B36" s="27">
        <v>100561.7</v>
      </c>
      <c r="C36" s="27">
        <v>100561.7</v>
      </c>
      <c r="D36" s="27">
        <f t="shared" si="0"/>
        <v>0</v>
      </c>
      <c r="E36" s="27">
        <v>100561.7</v>
      </c>
      <c r="F36" s="64">
        <f t="shared" si="1"/>
        <v>1</v>
      </c>
    </row>
    <row r="37" spans="1:6" ht="31.5">
      <c r="A37" s="3" t="s">
        <v>43</v>
      </c>
      <c r="B37" s="27">
        <v>0</v>
      </c>
      <c r="C37" s="27">
        <v>25219.2</v>
      </c>
      <c r="D37" s="27">
        <f t="shared" si="0"/>
        <v>25219.2</v>
      </c>
      <c r="E37" s="27">
        <v>25219.2</v>
      </c>
      <c r="F37" s="64">
        <f t="shared" si="1"/>
        <v>1</v>
      </c>
    </row>
    <row r="38" spans="1:6" ht="47.25">
      <c r="A38" s="5" t="s">
        <v>37</v>
      </c>
      <c r="B38" s="27">
        <v>890005.6</v>
      </c>
      <c r="C38" s="27">
        <v>1171795.9</v>
      </c>
      <c r="D38" s="27">
        <f t="shared" si="0"/>
        <v>281790.29999999993</v>
      </c>
      <c r="E38" s="27">
        <v>1076760.3</v>
      </c>
      <c r="F38" s="64">
        <f t="shared" si="1"/>
        <v>0.9188974803547274</v>
      </c>
    </row>
    <row r="39" spans="1:6" ht="31.5">
      <c r="A39" s="3" t="s">
        <v>38</v>
      </c>
      <c r="B39" s="27">
        <v>2772017.2</v>
      </c>
      <c r="C39" s="27">
        <v>2797949.1</v>
      </c>
      <c r="D39" s="27">
        <f t="shared" si="0"/>
        <v>25931.899999999907</v>
      </c>
      <c r="E39" s="27">
        <v>2765187</v>
      </c>
      <c r="F39" s="64">
        <f t="shared" si="1"/>
        <v>0.9882906733364091</v>
      </c>
    </row>
    <row r="40" spans="1:6" ht="15.75">
      <c r="A40" s="3" t="s">
        <v>16</v>
      </c>
      <c r="B40" s="27">
        <v>91979.6</v>
      </c>
      <c r="C40" s="27">
        <v>222390.6</v>
      </c>
      <c r="D40" s="27">
        <f t="shared" si="0"/>
        <v>130411</v>
      </c>
      <c r="E40" s="27">
        <v>221715.1</v>
      </c>
      <c r="F40" s="64">
        <f t="shared" si="1"/>
        <v>0.9969625514747475</v>
      </c>
    </row>
    <row r="41" spans="1:6" ht="31.5">
      <c r="A41" s="3" t="s">
        <v>27</v>
      </c>
      <c r="B41" s="27">
        <v>0</v>
      </c>
      <c r="C41" s="27">
        <v>2466.5</v>
      </c>
      <c r="D41" s="27">
        <f t="shared" si="0"/>
        <v>2466.5</v>
      </c>
      <c r="E41" s="27">
        <v>2475.1</v>
      </c>
      <c r="F41" s="64">
        <f t="shared" si="1"/>
        <v>1.003486722075816</v>
      </c>
    </row>
    <row r="42" spans="1:6" ht="15.75">
      <c r="A42" s="3" t="s">
        <v>17</v>
      </c>
      <c r="B42" s="27">
        <v>0</v>
      </c>
      <c r="C42" s="27">
        <v>263.7</v>
      </c>
      <c r="D42" s="27">
        <f t="shared" si="0"/>
        <v>263.7</v>
      </c>
      <c r="E42" s="27">
        <v>322.6</v>
      </c>
      <c r="F42" s="64">
        <f t="shared" si="1"/>
        <v>1.223359878649981</v>
      </c>
    </row>
    <row r="43" spans="1:6" ht="63">
      <c r="A43" s="5" t="s">
        <v>39</v>
      </c>
      <c r="B43" s="27">
        <v>0</v>
      </c>
      <c r="C43" s="27">
        <v>0</v>
      </c>
      <c r="D43" s="27">
        <f t="shared" si="0"/>
        <v>0</v>
      </c>
      <c r="E43" s="27">
        <v>436.4</v>
      </c>
      <c r="F43" s="64" t="s">
        <v>23</v>
      </c>
    </row>
    <row r="44" spans="1:6" ht="63">
      <c r="A44" s="5" t="s">
        <v>18</v>
      </c>
      <c r="B44" s="27">
        <v>0</v>
      </c>
      <c r="C44" s="27">
        <v>0</v>
      </c>
      <c r="D44" s="27">
        <f t="shared" si="0"/>
        <v>0</v>
      </c>
      <c r="E44" s="27">
        <v>-36599.6</v>
      </c>
      <c r="F44" s="64" t="s">
        <v>23</v>
      </c>
    </row>
    <row r="45" spans="1:6" ht="31.5">
      <c r="A45" s="7" t="s">
        <v>19</v>
      </c>
      <c r="B45" s="66">
        <f>B32+B41+B42+B43+B44</f>
        <v>4091791.1</v>
      </c>
      <c r="C45" s="66">
        <f>C32+C41+C42+C43+C44</f>
        <v>5231884.899999999</v>
      </c>
      <c r="D45" s="66">
        <f>D32+D41+D42+D43+D44</f>
        <v>1140093.7999999996</v>
      </c>
      <c r="E45" s="66">
        <f>E32+E41+E42+E43+E44</f>
        <v>5168781.199999999</v>
      </c>
      <c r="F45" s="67">
        <f t="shared" si="1"/>
        <v>0.9879386299190183</v>
      </c>
    </row>
    <row r="46" spans="1:6" ht="15.75">
      <c r="A46" s="7" t="s">
        <v>20</v>
      </c>
      <c r="B46" s="66">
        <f>B31+B45</f>
        <v>6407389.7</v>
      </c>
      <c r="C46" s="66">
        <f>C31+C45</f>
        <v>7944546.199999999</v>
      </c>
      <c r="D46" s="66">
        <f>D31+D45</f>
        <v>1537156.4999999988</v>
      </c>
      <c r="E46" s="66">
        <f>E31+E45</f>
        <v>7926787.299999999</v>
      </c>
      <c r="F46" s="67">
        <f t="shared" si="1"/>
        <v>0.9977646426173467</v>
      </c>
    </row>
    <row r="47" spans="1:6" ht="14.25">
      <c r="A47" s="2"/>
      <c r="B47" s="68"/>
      <c r="C47" s="69"/>
      <c r="D47" s="68"/>
      <c r="E47" s="68"/>
      <c r="F47" s="68"/>
    </row>
    <row r="48" spans="1:6" ht="14.25">
      <c r="A48" s="2"/>
      <c r="B48" s="68"/>
      <c r="C48" s="68"/>
      <c r="D48" s="69"/>
      <c r="E48" s="68"/>
      <c r="F48" s="68"/>
    </row>
  </sheetData>
  <sheetProtection/>
  <mergeCells count="9">
    <mergeCell ref="E1:F1"/>
    <mergeCell ref="A5:A6"/>
    <mergeCell ref="C5:C6"/>
    <mergeCell ref="D5:D6"/>
    <mergeCell ref="E5:E6"/>
    <mergeCell ref="F5:F6"/>
    <mergeCell ref="A2:F2"/>
    <mergeCell ref="A3:F3"/>
    <mergeCell ref="B5:B6"/>
  </mergeCells>
  <printOptions/>
  <pageMargins left="0.7086614173228347" right="0.1968503937007874" top="0.4330708661417323" bottom="0.1968503937007874" header="0.2755905511811024" footer="0.1574803149606299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tabSelected="1" zoomScale="80" zoomScaleNormal="80" zoomScalePageLayoutView="0" workbookViewId="0" topLeftCell="A1">
      <pane xSplit="2" ySplit="5" topLeftCell="C16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"/>
    </sheetView>
  </sheetViews>
  <sheetFormatPr defaultColWidth="9.00390625" defaultRowHeight="12.75"/>
  <cols>
    <col min="1" max="1" width="29.75390625" style="0" customWidth="1"/>
    <col min="2" max="2" width="64.125" style="57" customWidth="1"/>
    <col min="3" max="3" width="13.375" style="77" customWidth="1"/>
    <col min="4" max="4" width="13.75390625" style="0" customWidth="1"/>
    <col min="5" max="5" width="13.375" style="0" customWidth="1"/>
    <col min="6" max="6" width="10.25390625" style="0" customWidth="1"/>
    <col min="7" max="7" width="9.00390625" style="0" customWidth="1"/>
    <col min="8" max="9" width="12.625" style="0" customWidth="1"/>
  </cols>
  <sheetData>
    <row r="1" spans="1:9" ht="15.75">
      <c r="A1" s="14"/>
      <c r="B1" s="53"/>
      <c r="C1" s="73"/>
      <c r="D1" s="16"/>
      <c r="E1" s="15"/>
      <c r="F1" s="17"/>
      <c r="G1" s="17"/>
      <c r="H1" s="88" t="s">
        <v>392</v>
      </c>
      <c r="I1" s="88"/>
    </row>
    <row r="2" spans="1:9" ht="15.75">
      <c r="A2" s="89" t="s">
        <v>339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18"/>
      <c r="B3" s="54"/>
      <c r="C3" s="74"/>
      <c r="D3" s="16"/>
      <c r="E3" s="19"/>
      <c r="F3" s="17"/>
      <c r="G3" s="17"/>
      <c r="H3" s="15"/>
      <c r="I3" s="20" t="s">
        <v>25</v>
      </c>
    </row>
    <row r="4" spans="1:9" ht="23.25" customHeight="1">
      <c r="A4" s="84" t="s">
        <v>69</v>
      </c>
      <c r="B4" s="84" t="s">
        <v>0</v>
      </c>
      <c r="C4" s="107" t="s">
        <v>340</v>
      </c>
      <c r="D4" s="84" t="s">
        <v>70</v>
      </c>
      <c r="E4" s="84"/>
      <c r="F4" s="84" t="s">
        <v>71</v>
      </c>
      <c r="G4" s="84"/>
      <c r="H4" s="84" t="s">
        <v>72</v>
      </c>
      <c r="I4" s="84"/>
    </row>
    <row r="5" spans="1:9" ht="79.5" customHeight="1">
      <c r="A5" s="84"/>
      <c r="B5" s="84"/>
      <c r="C5" s="107"/>
      <c r="D5" s="21" t="s">
        <v>341</v>
      </c>
      <c r="E5" s="21" t="s">
        <v>342</v>
      </c>
      <c r="F5" s="106" t="s">
        <v>73</v>
      </c>
      <c r="G5" s="22" t="s">
        <v>343</v>
      </c>
      <c r="H5" s="79" t="s">
        <v>73</v>
      </c>
      <c r="I5" s="79" t="s">
        <v>343</v>
      </c>
    </row>
    <row r="6" spans="1:9" ht="15.75">
      <c r="A6" s="24" t="s">
        <v>74</v>
      </c>
      <c r="B6" s="34" t="s">
        <v>75</v>
      </c>
      <c r="C6" s="75">
        <f>SUM(C7:C14)</f>
        <v>1784817.4999999998</v>
      </c>
      <c r="D6" s="25">
        <f>SUM(D7:D14)</f>
        <v>1797453.7000000002</v>
      </c>
      <c r="E6" s="25">
        <f>SUM(E7:E12)</f>
        <v>1393065.1</v>
      </c>
      <c r="F6" s="25">
        <f>D6/C6*100</f>
        <v>100.70798274893653</v>
      </c>
      <c r="G6" s="25">
        <f>D6/E6*100</f>
        <v>129.0286936339156</v>
      </c>
      <c r="H6" s="25">
        <f>D6-C6</f>
        <v>12636.20000000042</v>
      </c>
      <c r="I6" s="25">
        <f aca="true" t="shared" si="0" ref="I6:I70">D6-E6</f>
        <v>404388.6000000001</v>
      </c>
    </row>
    <row r="7" spans="1:9" ht="78.75">
      <c r="A7" s="29" t="s">
        <v>76</v>
      </c>
      <c r="B7" s="26" t="s">
        <v>77</v>
      </c>
      <c r="C7" s="76">
        <v>1508492.4</v>
      </c>
      <c r="D7" s="27">
        <v>1505708.8</v>
      </c>
      <c r="E7" s="27">
        <v>1233677.7</v>
      </c>
      <c r="F7" s="28">
        <f aca="true" t="shared" si="1" ref="F7:F69">D7/C7*100</f>
        <v>99.8154713938234</v>
      </c>
      <c r="G7" s="28">
        <f aca="true" t="shared" si="2" ref="G7:G70">D7/E7*100</f>
        <v>122.05041884116088</v>
      </c>
      <c r="H7" s="28">
        <f aca="true" t="shared" si="3" ref="H7:H71">D7-C7</f>
        <v>-2783.5999999998603</v>
      </c>
      <c r="I7" s="28">
        <f t="shared" si="0"/>
        <v>272031.1000000001</v>
      </c>
    </row>
    <row r="8" spans="1:9" ht="110.25">
      <c r="A8" s="29" t="s">
        <v>78</v>
      </c>
      <c r="B8" s="30" t="s">
        <v>79</v>
      </c>
      <c r="C8" s="76">
        <v>11850</v>
      </c>
      <c r="D8" s="27">
        <v>10790</v>
      </c>
      <c r="E8" s="27">
        <v>1614.6</v>
      </c>
      <c r="F8" s="28">
        <f t="shared" si="1"/>
        <v>91.05485232067511</v>
      </c>
      <c r="G8" s="28" t="s">
        <v>372</v>
      </c>
      <c r="H8" s="28">
        <f t="shared" si="3"/>
        <v>-1060</v>
      </c>
      <c r="I8" s="28">
        <f t="shared" si="0"/>
        <v>9175.4</v>
      </c>
    </row>
    <row r="9" spans="1:9" ht="47.25">
      <c r="A9" s="29" t="s">
        <v>80</v>
      </c>
      <c r="B9" s="26" t="s">
        <v>81</v>
      </c>
      <c r="C9" s="76">
        <v>21715.4</v>
      </c>
      <c r="D9" s="27">
        <v>20440.3</v>
      </c>
      <c r="E9" s="27">
        <v>16658.7</v>
      </c>
      <c r="F9" s="28">
        <f t="shared" si="1"/>
        <v>94.12813026699945</v>
      </c>
      <c r="G9" s="28">
        <f t="shared" si="2"/>
        <v>122.70045081548979</v>
      </c>
      <c r="H9" s="28">
        <f t="shared" si="3"/>
        <v>-1275.1000000000022</v>
      </c>
      <c r="I9" s="28">
        <f t="shared" si="0"/>
        <v>3781.5999999999985</v>
      </c>
    </row>
    <row r="10" spans="1:9" ht="94.5">
      <c r="A10" s="29" t="s">
        <v>82</v>
      </c>
      <c r="B10" s="30" t="s">
        <v>83</v>
      </c>
      <c r="C10" s="76">
        <v>8250</v>
      </c>
      <c r="D10" s="27">
        <v>8456.1</v>
      </c>
      <c r="E10" s="27">
        <v>5821.3</v>
      </c>
      <c r="F10" s="28">
        <f t="shared" si="1"/>
        <v>102.49818181818182</v>
      </c>
      <c r="G10" s="28">
        <f t="shared" si="2"/>
        <v>145.26136773572912</v>
      </c>
      <c r="H10" s="28">
        <f t="shared" si="3"/>
        <v>206.10000000000036</v>
      </c>
      <c r="I10" s="28">
        <f t="shared" si="0"/>
        <v>2634.8</v>
      </c>
    </row>
    <row r="11" spans="1:9" ht="110.25">
      <c r="A11" s="29" t="s">
        <v>84</v>
      </c>
      <c r="B11" s="30" t="s">
        <v>85</v>
      </c>
      <c r="C11" s="76">
        <v>0</v>
      </c>
      <c r="D11" s="27">
        <v>-12.6</v>
      </c>
      <c r="E11" s="27">
        <v>12.5</v>
      </c>
      <c r="F11" s="28" t="s">
        <v>23</v>
      </c>
      <c r="G11" s="28">
        <f t="shared" si="2"/>
        <v>-100.8</v>
      </c>
      <c r="H11" s="28">
        <f t="shared" si="3"/>
        <v>-12.6</v>
      </c>
      <c r="I11" s="28">
        <f t="shared" si="0"/>
        <v>-25.1</v>
      </c>
    </row>
    <row r="12" spans="1:9" ht="110.25">
      <c r="A12" s="29" t="s">
        <v>86</v>
      </c>
      <c r="B12" s="30" t="s">
        <v>87</v>
      </c>
      <c r="C12" s="76">
        <v>92179.7</v>
      </c>
      <c r="D12" s="27">
        <v>95019.3</v>
      </c>
      <c r="E12" s="27">
        <v>135280.3</v>
      </c>
      <c r="F12" s="28">
        <f t="shared" si="1"/>
        <v>103.08050470982224</v>
      </c>
      <c r="G12" s="28">
        <f t="shared" si="2"/>
        <v>70.23883004399015</v>
      </c>
      <c r="H12" s="28">
        <f t="shared" si="3"/>
        <v>2839.600000000006</v>
      </c>
      <c r="I12" s="28">
        <f t="shared" si="0"/>
        <v>-40260.999999999985</v>
      </c>
    </row>
    <row r="13" spans="1:9" ht="63">
      <c r="A13" s="29" t="s">
        <v>344</v>
      </c>
      <c r="B13" s="30" t="s">
        <v>346</v>
      </c>
      <c r="C13" s="76">
        <v>40830</v>
      </c>
      <c r="D13" s="27">
        <v>43565.5</v>
      </c>
      <c r="E13" s="27">
        <v>0</v>
      </c>
      <c r="F13" s="28">
        <f t="shared" si="1"/>
        <v>106.69973059025226</v>
      </c>
      <c r="G13" s="28" t="s">
        <v>23</v>
      </c>
      <c r="H13" s="28">
        <f t="shared" si="3"/>
        <v>2735.5</v>
      </c>
      <c r="I13" s="28">
        <f t="shared" si="0"/>
        <v>43565.5</v>
      </c>
    </row>
    <row r="14" spans="1:9" ht="63">
      <c r="A14" s="29" t="s">
        <v>345</v>
      </c>
      <c r="B14" s="30" t="s">
        <v>347</v>
      </c>
      <c r="C14" s="76">
        <v>101500</v>
      </c>
      <c r="D14" s="27">
        <v>113486.3</v>
      </c>
      <c r="E14" s="27">
        <v>0</v>
      </c>
      <c r="F14" s="28">
        <f t="shared" si="1"/>
        <v>111.80916256157636</v>
      </c>
      <c r="G14" s="28" t="s">
        <v>23</v>
      </c>
      <c r="H14" s="28">
        <f t="shared" si="3"/>
        <v>11986.300000000003</v>
      </c>
      <c r="I14" s="28">
        <f t="shared" si="0"/>
        <v>113486.3</v>
      </c>
    </row>
    <row r="15" spans="1:9" ht="31.5">
      <c r="A15" s="31" t="s">
        <v>89</v>
      </c>
      <c r="B15" s="32" t="s">
        <v>90</v>
      </c>
      <c r="C15" s="75">
        <f>SUM(C16:C19)</f>
        <v>34605.4</v>
      </c>
      <c r="D15" s="25">
        <f>SUM(D16:D19)</f>
        <v>34994.200000000004</v>
      </c>
      <c r="E15" s="25">
        <f>SUM(E16:E19)</f>
        <v>33426</v>
      </c>
      <c r="F15" s="25">
        <f t="shared" si="1"/>
        <v>101.12352407427743</v>
      </c>
      <c r="G15" s="25">
        <f t="shared" si="2"/>
        <v>104.69155747023278</v>
      </c>
      <c r="H15" s="28">
        <f t="shared" si="3"/>
        <v>388.8000000000029</v>
      </c>
      <c r="I15" s="28">
        <f t="shared" si="0"/>
        <v>1568.2000000000044</v>
      </c>
    </row>
    <row r="16" spans="1:9" ht="78.75">
      <c r="A16" s="29" t="s">
        <v>348</v>
      </c>
      <c r="B16" s="30" t="s">
        <v>91</v>
      </c>
      <c r="C16" s="43">
        <v>17900</v>
      </c>
      <c r="D16" s="28">
        <v>18132.4</v>
      </c>
      <c r="E16" s="28">
        <v>16756.7</v>
      </c>
      <c r="F16" s="28">
        <f t="shared" si="1"/>
        <v>101.29832402234638</v>
      </c>
      <c r="G16" s="28">
        <f t="shared" si="2"/>
        <v>108.20985038820292</v>
      </c>
      <c r="H16" s="28">
        <f t="shared" si="3"/>
        <v>232.40000000000146</v>
      </c>
      <c r="I16" s="28">
        <f t="shared" si="0"/>
        <v>1375.7000000000007</v>
      </c>
    </row>
    <row r="17" spans="1:9" ht="94.5">
      <c r="A17" s="29" t="s">
        <v>349</v>
      </c>
      <c r="B17" s="30" t="s">
        <v>92</v>
      </c>
      <c r="C17" s="43">
        <v>95.4</v>
      </c>
      <c r="D17" s="28">
        <v>94.7</v>
      </c>
      <c r="E17" s="28">
        <v>90.5</v>
      </c>
      <c r="F17" s="28">
        <f t="shared" si="1"/>
        <v>99.26624737945492</v>
      </c>
      <c r="G17" s="28">
        <f t="shared" si="2"/>
        <v>104.64088397790054</v>
      </c>
      <c r="H17" s="28">
        <f t="shared" si="3"/>
        <v>-0.7000000000000028</v>
      </c>
      <c r="I17" s="28">
        <f t="shared" si="0"/>
        <v>4.200000000000003</v>
      </c>
    </row>
    <row r="18" spans="1:9" ht="78.75">
      <c r="A18" s="29" t="s">
        <v>350</v>
      </c>
      <c r="B18" s="30" t="s">
        <v>93</v>
      </c>
      <c r="C18" s="43">
        <v>18720</v>
      </c>
      <c r="D18" s="28">
        <v>18741.3</v>
      </c>
      <c r="E18" s="28">
        <v>18501.3</v>
      </c>
      <c r="F18" s="28">
        <f t="shared" si="1"/>
        <v>100.11378205128206</v>
      </c>
      <c r="G18" s="28">
        <f t="shared" si="2"/>
        <v>101.2972061422711</v>
      </c>
      <c r="H18" s="28">
        <f t="shared" si="3"/>
        <v>21.299999999999272</v>
      </c>
      <c r="I18" s="28">
        <f t="shared" si="0"/>
        <v>240</v>
      </c>
    </row>
    <row r="19" spans="1:9" ht="78.75">
      <c r="A19" s="29" t="s">
        <v>351</v>
      </c>
      <c r="B19" s="30" t="s">
        <v>94</v>
      </c>
      <c r="C19" s="43">
        <v>-2110</v>
      </c>
      <c r="D19" s="28">
        <v>-1974.2</v>
      </c>
      <c r="E19" s="28">
        <v>-1922.5</v>
      </c>
      <c r="F19" s="28">
        <f t="shared" si="1"/>
        <v>93.56398104265404</v>
      </c>
      <c r="G19" s="28">
        <f t="shared" si="2"/>
        <v>102.68920676202862</v>
      </c>
      <c r="H19" s="28">
        <f t="shared" si="3"/>
        <v>135.79999999999995</v>
      </c>
      <c r="I19" s="28">
        <f t="shared" si="0"/>
        <v>-51.700000000000045</v>
      </c>
    </row>
    <row r="20" spans="1:9" ht="15.75">
      <c r="A20" s="24" t="s">
        <v>95</v>
      </c>
      <c r="B20" s="33" t="s">
        <v>96</v>
      </c>
      <c r="C20" s="75">
        <f>C21+C22+C23+C24</f>
        <v>448672.4</v>
      </c>
      <c r="D20" s="25">
        <f>D21+D22+D23+D24</f>
        <v>426966.9</v>
      </c>
      <c r="E20" s="25">
        <f>E21+E22+E23+E24</f>
        <v>415329.6</v>
      </c>
      <c r="F20" s="25">
        <f t="shared" si="1"/>
        <v>95.16228321599456</v>
      </c>
      <c r="G20" s="25">
        <f t="shared" si="2"/>
        <v>102.80194332404915</v>
      </c>
      <c r="H20" s="28">
        <f t="shared" si="3"/>
        <v>-21705.5</v>
      </c>
      <c r="I20" s="28">
        <f t="shared" si="0"/>
        <v>11637.300000000047</v>
      </c>
    </row>
    <row r="21" spans="1:9" ht="31.5">
      <c r="A21" s="79" t="s">
        <v>97</v>
      </c>
      <c r="B21" s="26" t="s">
        <v>22</v>
      </c>
      <c r="C21" s="43">
        <v>438879.7</v>
      </c>
      <c r="D21" s="28">
        <v>420069.4</v>
      </c>
      <c r="E21" s="28">
        <v>394749.1</v>
      </c>
      <c r="F21" s="28">
        <f t="shared" si="1"/>
        <v>95.71401912642577</v>
      </c>
      <c r="G21" s="28">
        <f t="shared" si="2"/>
        <v>106.41427681532399</v>
      </c>
      <c r="H21" s="28">
        <f t="shared" si="3"/>
        <v>-18810.29999999999</v>
      </c>
      <c r="I21" s="28">
        <f t="shared" si="0"/>
        <v>25320.300000000047</v>
      </c>
    </row>
    <row r="22" spans="1:9" ht="31.5">
      <c r="A22" s="79" t="s">
        <v>98</v>
      </c>
      <c r="B22" s="26" t="s">
        <v>33</v>
      </c>
      <c r="C22" s="43">
        <v>0</v>
      </c>
      <c r="D22" s="28">
        <v>-792.2</v>
      </c>
      <c r="E22" s="28">
        <v>74.5</v>
      </c>
      <c r="F22" s="28" t="s">
        <v>23</v>
      </c>
      <c r="G22" s="28" t="s">
        <v>387</v>
      </c>
      <c r="H22" s="28">
        <f t="shared" si="3"/>
        <v>-792.2</v>
      </c>
      <c r="I22" s="28">
        <f t="shared" si="0"/>
        <v>-866.7</v>
      </c>
    </row>
    <row r="23" spans="1:9" ht="15.75">
      <c r="A23" s="79" t="s">
        <v>99</v>
      </c>
      <c r="B23" s="26" t="s">
        <v>1</v>
      </c>
      <c r="C23" s="43">
        <v>181.7</v>
      </c>
      <c r="D23" s="28">
        <v>181.7</v>
      </c>
      <c r="E23" s="28">
        <v>506.3</v>
      </c>
      <c r="F23" s="28">
        <f t="shared" si="1"/>
        <v>100</v>
      </c>
      <c r="G23" s="28">
        <f t="shared" si="2"/>
        <v>35.88781354927908</v>
      </c>
      <c r="H23" s="28">
        <f t="shared" si="3"/>
        <v>0</v>
      </c>
      <c r="I23" s="28">
        <f t="shared" si="0"/>
        <v>-324.6</v>
      </c>
    </row>
    <row r="24" spans="1:9" ht="31.5">
      <c r="A24" s="79" t="s">
        <v>100</v>
      </c>
      <c r="B24" s="26" t="s">
        <v>2</v>
      </c>
      <c r="C24" s="43">
        <v>9611</v>
      </c>
      <c r="D24" s="28">
        <v>7508</v>
      </c>
      <c r="E24" s="28">
        <v>19999.7</v>
      </c>
      <c r="F24" s="28">
        <f t="shared" si="1"/>
        <v>78.11882218291541</v>
      </c>
      <c r="G24" s="28">
        <f t="shared" si="2"/>
        <v>37.54056310844662</v>
      </c>
      <c r="H24" s="28">
        <f t="shared" si="3"/>
        <v>-2103</v>
      </c>
      <c r="I24" s="28">
        <f t="shared" si="0"/>
        <v>-12491.7</v>
      </c>
    </row>
    <row r="25" spans="1:9" ht="15.75">
      <c r="A25" s="24" t="s">
        <v>101</v>
      </c>
      <c r="B25" s="33" t="s">
        <v>102</v>
      </c>
      <c r="C25" s="75">
        <f>C26+C27</f>
        <v>186265.8</v>
      </c>
      <c r="D25" s="25">
        <f>D26+D27</f>
        <v>190108.4</v>
      </c>
      <c r="E25" s="25">
        <f>E26+E27</f>
        <v>175513.6</v>
      </c>
      <c r="F25" s="25">
        <f t="shared" si="1"/>
        <v>102.06296593362818</v>
      </c>
      <c r="G25" s="25">
        <f t="shared" si="2"/>
        <v>108.31548096557759</v>
      </c>
      <c r="H25" s="28">
        <f t="shared" si="3"/>
        <v>3842.600000000006</v>
      </c>
      <c r="I25" s="28">
        <f t="shared" si="0"/>
        <v>14594.799999999988</v>
      </c>
    </row>
    <row r="26" spans="1:9" ht="47.25">
      <c r="A26" s="79" t="s">
        <v>103</v>
      </c>
      <c r="B26" s="26" t="s">
        <v>104</v>
      </c>
      <c r="C26" s="43">
        <v>87735.8</v>
      </c>
      <c r="D26" s="28">
        <v>92075.5</v>
      </c>
      <c r="E26" s="28">
        <v>79805.6</v>
      </c>
      <c r="F26" s="28">
        <f t="shared" si="1"/>
        <v>104.94632749687129</v>
      </c>
      <c r="G26" s="28">
        <f t="shared" si="2"/>
        <v>115.37473560752629</v>
      </c>
      <c r="H26" s="28">
        <f t="shared" si="3"/>
        <v>4339.699999999997</v>
      </c>
      <c r="I26" s="28">
        <f t="shared" si="0"/>
        <v>12269.899999999994</v>
      </c>
    </row>
    <row r="27" spans="1:9" ht="15.75">
      <c r="A27" s="79" t="s">
        <v>105</v>
      </c>
      <c r="B27" s="34" t="s">
        <v>106</v>
      </c>
      <c r="C27" s="75">
        <f>SUM(C28:C29)</f>
        <v>98530</v>
      </c>
      <c r="D27" s="25">
        <f>SUM(D28:D29)</f>
        <v>98032.9</v>
      </c>
      <c r="E27" s="25">
        <f>SUM(E28:E29)</f>
        <v>95708</v>
      </c>
      <c r="F27" s="25">
        <f t="shared" si="1"/>
        <v>99.49548360905307</v>
      </c>
      <c r="G27" s="25">
        <f t="shared" si="2"/>
        <v>102.42915952689428</v>
      </c>
      <c r="H27" s="28">
        <f t="shared" si="3"/>
        <v>-497.1000000000058</v>
      </c>
      <c r="I27" s="28">
        <f t="shared" si="0"/>
        <v>2324.899999999994</v>
      </c>
    </row>
    <row r="28" spans="1:9" ht="31.5">
      <c r="A28" s="79" t="s">
        <v>107</v>
      </c>
      <c r="B28" s="26" t="s">
        <v>108</v>
      </c>
      <c r="C28" s="43">
        <v>73200</v>
      </c>
      <c r="D28" s="28">
        <v>72530.8</v>
      </c>
      <c r="E28" s="28">
        <v>74141.6</v>
      </c>
      <c r="F28" s="28">
        <f t="shared" si="1"/>
        <v>99.08579234972677</v>
      </c>
      <c r="G28" s="28">
        <f t="shared" si="2"/>
        <v>97.82740054166621</v>
      </c>
      <c r="H28" s="28">
        <f t="shared" si="3"/>
        <v>-669.1999999999971</v>
      </c>
      <c r="I28" s="28">
        <f t="shared" si="0"/>
        <v>-1610.800000000003</v>
      </c>
    </row>
    <row r="29" spans="1:9" ht="31.5">
      <c r="A29" s="79" t="s">
        <v>109</v>
      </c>
      <c r="B29" s="26" t="s">
        <v>110</v>
      </c>
      <c r="C29" s="43">
        <v>25330</v>
      </c>
      <c r="D29" s="28">
        <v>25502.1</v>
      </c>
      <c r="E29" s="28">
        <v>21566.4</v>
      </c>
      <c r="F29" s="28">
        <f t="shared" si="1"/>
        <v>100.67943150414527</v>
      </c>
      <c r="G29" s="28">
        <f t="shared" si="2"/>
        <v>118.24922101046069</v>
      </c>
      <c r="H29" s="28">
        <f t="shared" si="3"/>
        <v>172.09999999999854</v>
      </c>
      <c r="I29" s="28">
        <f t="shared" si="0"/>
        <v>3935.699999999997</v>
      </c>
    </row>
    <row r="30" spans="1:9" ht="15.75">
      <c r="A30" s="24" t="s">
        <v>111</v>
      </c>
      <c r="B30" s="34" t="s">
        <v>3</v>
      </c>
      <c r="C30" s="75">
        <f>SUM(C31:C33)</f>
        <v>22197.4</v>
      </c>
      <c r="D30" s="25">
        <f>SUM(D31:D33)</f>
        <v>21750.7</v>
      </c>
      <c r="E30" s="25">
        <f>SUM(E31:E33)</f>
        <v>26303</v>
      </c>
      <c r="F30" s="25">
        <f t="shared" si="1"/>
        <v>97.98760215160334</v>
      </c>
      <c r="G30" s="25">
        <f t="shared" si="2"/>
        <v>82.6928487244801</v>
      </c>
      <c r="H30" s="28">
        <f t="shared" si="3"/>
        <v>-446.7000000000007</v>
      </c>
      <c r="I30" s="28">
        <f t="shared" si="0"/>
        <v>-4552.299999999999</v>
      </c>
    </row>
    <row r="31" spans="1:9" ht="47.25">
      <c r="A31" s="79" t="s">
        <v>112</v>
      </c>
      <c r="B31" s="26" t="s">
        <v>113</v>
      </c>
      <c r="C31" s="43">
        <v>22146</v>
      </c>
      <c r="D31" s="28">
        <v>21699.3</v>
      </c>
      <c r="E31" s="28">
        <v>26155.4</v>
      </c>
      <c r="F31" s="28">
        <f t="shared" si="1"/>
        <v>97.98293145489026</v>
      </c>
      <c r="G31" s="28">
        <f t="shared" si="2"/>
        <v>82.96298278749322</v>
      </c>
      <c r="H31" s="28">
        <f t="shared" si="3"/>
        <v>-446.7000000000007</v>
      </c>
      <c r="I31" s="28">
        <f t="shared" si="0"/>
        <v>-4456.100000000002</v>
      </c>
    </row>
    <row r="32" spans="1:9" ht="31.5">
      <c r="A32" s="79" t="s">
        <v>114</v>
      </c>
      <c r="B32" s="26" t="s">
        <v>115</v>
      </c>
      <c r="C32" s="43">
        <v>45</v>
      </c>
      <c r="D32" s="28">
        <v>45</v>
      </c>
      <c r="E32" s="28">
        <v>130</v>
      </c>
      <c r="F32" s="28">
        <f t="shared" si="1"/>
        <v>100</v>
      </c>
      <c r="G32" s="28">
        <f t="shared" si="2"/>
        <v>34.61538461538461</v>
      </c>
      <c r="H32" s="28">
        <f t="shared" si="3"/>
        <v>0</v>
      </c>
      <c r="I32" s="28">
        <f t="shared" si="0"/>
        <v>-85</v>
      </c>
    </row>
    <row r="33" spans="1:9" ht="94.5">
      <c r="A33" s="79" t="s">
        <v>116</v>
      </c>
      <c r="B33" s="26" t="s">
        <v>117</v>
      </c>
      <c r="C33" s="43">
        <v>6.4</v>
      </c>
      <c r="D33" s="28">
        <v>6.4</v>
      </c>
      <c r="E33" s="28">
        <v>17.6</v>
      </c>
      <c r="F33" s="28">
        <f t="shared" si="1"/>
        <v>100</v>
      </c>
      <c r="G33" s="28">
        <f t="shared" si="2"/>
        <v>36.36363636363637</v>
      </c>
      <c r="H33" s="28">
        <f t="shared" si="3"/>
        <v>0</v>
      </c>
      <c r="I33" s="28">
        <f t="shared" si="0"/>
        <v>-11.200000000000001</v>
      </c>
    </row>
    <row r="34" spans="1:9" ht="31.5">
      <c r="A34" s="79" t="s">
        <v>118</v>
      </c>
      <c r="B34" s="35" t="s">
        <v>4</v>
      </c>
      <c r="C34" s="43">
        <v>0</v>
      </c>
      <c r="D34" s="28">
        <v>8.6</v>
      </c>
      <c r="E34" s="28">
        <v>-12.8</v>
      </c>
      <c r="F34" s="28" t="s">
        <v>23</v>
      </c>
      <c r="G34" s="28">
        <f t="shared" si="2"/>
        <v>-67.18749999999999</v>
      </c>
      <c r="H34" s="28">
        <f t="shared" si="3"/>
        <v>8.6</v>
      </c>
      <c r="I34" s="28">
        <f t="shared" si="0"/>
        <v>21.4</v>
      </c>
    </row>
    <row r="35" spans="1:9" ht="15.75">
      <c r="A35" s="108" t="s">
        <v>5</v>
      </c>
      <c r="B35" s="108"/>
      <c r="C35" s="75">
        <f>C6+C15+C20+C25+C30+C34</f>
        <v>2476558.4999999995</v>
      </c>
      <c r="D35" s="25">
        <f>D6+D15+D20+D25+D30+D34</f>
        <v>2471282.5000000005</v>
      </c>
      <c r="E35" s="25">
        <f>E6+E15+E20+E25+E30+E34</f>
        <v>2043624.5000000002</v>
      </c>
      <c r="F35" s="25">
        <f t="shared" si="1"/>
        <v>99.78696243193936</v>
      </c>
      <c r="G35" s="25">
        <f t="shared" si="2"/>
        <v>120.92644710415246</v>
      </c>
      <c r="H35" s="28">
        <f t="shared" si="3"/>
        <v>-5275.999999999069</v>
      </c>
      <c r="I35" s="28">
        <f t="shared" si="0"/>
        <v>427658.00000000023</v>
      </c>
    </row>
    <row r="36" spans="1:9" ht="31.5">
      <c r="A36" s="24" t="s">
        <v>119</v>
      </c>
      <c r="B36" s="33" t="s">
        <v>6</v>
      </c>
      <c r="C36" s="75">
        <f>SUM(C37:C46)</f>
        <v>122565.3</v>
      </c>
      <c r="D36" s="25">
        <f>SUM(D37:D46)</f>
        <v>125322.09999999998</v>
      </c>
      <c r="E36" s="25">
        <f>SUM(E37:E46)</f>
        <v>88148.50000000001</v>
      </c>
      <c r="F36" s="25">
        <f t="shared" si="1"/>
        <v>102.24924999163709</v>
      </c>
      <c r="G36" s="25">
        <f t="shared" si="2"/>
        <v>142.17156276056878</v>
      </c>
      <c r="H36" s="28">
        <f t="shared" si="3"/>
        <v>2756.799999999974</v>
      </c>
      <c r="I36" s="28">
        <f t="shared" si="0"/>
        <v>37173.59999999996</v>
      </c>
    </row>
    <row r="37" spans="1:9" ht="78.75">
      <c r="A37" s="36" t="s">
        <v>120</v>
      </c>
      <c r="B37" s="37" t="s">
        <v>121</v>
      </c>
      <c r="C37" s="43">
        <v>92968.8</v>
      </c>
      <c r="D37" s="28">
        <v>94409.2</v>
      </c>
      <c r="E37" s="28">
        <v>60393.9</v>
      </c>
      <c r="F37" s="28">
        <f t="shared" si="1"/>
        <v>101.54933698186919</v>
      </c>
      <c r="G37" s="28">
        <f t="shared" si="2"/>
        <v>156.32241004472306</v>
      </c>
      <c r="H37" s="28">
        <f t="shared" si="3"/>
        <v>1440.3999999999942</v>
      </c>
      <c r="I37" s="28">
        <f t="shared" si="0"/>
        <v>34015.299999999996</v>
      </c>
    </row>
    <row r="38" spans="1:9" ht="78.75">
      <c r="A38" s="36" t="s">
        <v>122</v>
      </c>
      <c r="B38" s="37" t="s">
        <v>123</v>
      </c>
      <c r="C38" s="43">
        <v>7693.1</v>
      </c>
      <c r="D38" s="28">
        <v>7385</v>
      </c>
      <c r="E38" s="28">
        <v>5407.2</v>
      </c>
      <c r="F38" s="28">
        <f t="shared" si="1"/>
        <v>95.99511250341214</v>
      </c>
      <c r="G38" s="28">
        <f t="shared" si="2"/>
        <v>136.5771563840805</v>
      </c>
      <c r="H38" s="28">
        <f t="shared" si="3"/>
        <v>-308.10000000000036</v>
      </c>
      <c r="I38" s="28">
        <f t="shared" si="0"/>
        <v>1977.8000000000002</v>
      </c>
    </row>
    <row r="39" spans="1:9" ht="78.75">
      <c r="A39" s="36" t="s">
        <v>124</v>
      </c>
      <c r="B39" s="37" t="s">
        <v>125</v>
      </c>
      <c r="C39" s="43">
        <v>298.7</v>
      </c>
      <c r="D39" s="28">
        <v>298.5</v>
      </c>
      <c r="E39" s="28">
        <v>282</v>
      </c>
      <c r="F39" s="28">
        <f t="shared" si="1"/>
        <v>99.93304318714429</v>
      </c>
      <c r="G39" s="28">
        <f t="shared" si="2"/>
        <v>105.85106382978724</v>
      </c>
      <c r="H39" s="28">
        <f t="shared" si="3"/>
        <v>-0.19999999999998863</v>
      </c>
      <c r="I39" s="28">
        <f t="shared" si="0"/>
        <v>16.5</v>
      </c>
    </row>
    <row r="40" spans="1:9" ht="78.75">
      <c r="A40" s="36" t="s">
        <v>126</v>
      </c>
      <c r="B40" s="37" t="s">
        <v>125</v>
      </c>
      <c r="C40" s="43">
        <v>11.2</v>
      </c>
      <c r="D40" s="28">
        <v>5.9</v>
      </c>
      <c r="E40" s="28">
        <v>6.2</v>
      </c>
      <c r="F40" s="28">
        <f t="shared" si="1"/>
        <v>52.67857142857143</v>
      </c>
      <c r="G40" s="28">
        <f t="shared" si="2"/>
        <v>95.16129032258065</v>
      </c>
      <c r="H40" s="28">
        <f t="shared" si="3"/>
        <v>-5.299999999999999</v>
      </c>
      <c r="I40" s="28">
        <f t="shared" si="0"/>
        <v>-0.2999999999999998</v>
      </c>
    </row>
    <row r="41" spans="1:9" ht="78.75">
      <c r="A41" s="36" t="s">
        <v>127</v>
      </c>
      <c r="B41" s="37" t="s">
        <v>125</v>
      </c>
      <c r="C41" s="43">
        <v>1105.3</v>
      </c>
      <c r="D41" s="28">
        <v>1001</v>
      </c>
      <c r="E41" s="28">
        <v>743.6</v>
      </c>
      <c r="F41" s="28">
        <f t="shared" si="1"/>
        <v>90.56364787840405</v>
      </c>
      <c r="G41" s="28">
        <f t="shared" si="2"/>
        <v>134.6153846153846</v>
      </c>
      <c r="H41" s="28">
        <f t="shared" si="3"/>
        <v>-104.29999999999995</v>
      </c>
      <c r="I41" s="28">
        <f t="shared" si="0"/>
        <v>257.4</v>
      </c>
    </row>
    <row r="42" spans="1:9" ht="78.75">
      <c r="A42" s="36" t="s">
        <v>128</v>
      </c>
      <c r="B42" s="37" t="s">
        <v>125</v>
      </c>
      <c r="C42" s="43">
        <v>176.2</v>
      </c>
      <c r="D42" s="28">
        <v>176.2</v>
      </c>
      <c r="E42" s="28">
        <v>176.2</v>
      </c>
      <c r="F42" s="28">
        <f t="shared" si="1"/>
        <v>100</v>
      </c>
      <c r="G42" s="28">
        <f t="shared" si="2"/>
        <v>100</v>
      </c>
      <c r="H42" s="28">
        <f t="shared" si="3"/>
        <v>0</v>
      </c>
      <c r="I42" s="28">
        <f t="shared" si="0"/>
        <v>0</v>
      </c>
    </row>
    <row r="43" spans="1:9" ht="31.5">
      <c r="A43" s="36" t="s">
        <v>129</v>
      </c>
      <c r="B43" s="38" t="s">
        <v>130</v>
      </c>
      <c r="C43" s="43">
        <v>7900.5</v>
      </c>
      <c r="D43" s="28">
        <v>9651.2</v>
      </c>
      <c r="E43" s="28">
        <v>8370.6</v>
      </c>
      <c r="F43" s="28">
        <f t="shared" si="1"/>
        <v>122.15935700272136</v>
      </c>
      <c r="G43" s="28">
        <f t="shared" si="2"/>
        <v>115.29878383867344</v>
      </c>
      <c r="H43" s="28">
        <f t="shared" si="3"/>
        <v>1750.7000000000007</v>
      </c>
      <c r="I43" s="28">
        <f t="shared" si="0"/>
        <v>1280.6000000000004</v>
      </c>
    </row>
    <row r="44" spans="1:9" ht="126">
      <c r="A44" s="36" t="s">
        <v>131</v>
      </c>
      <c r="B44" s="38" t="s">
        <v>132</v>
      </c>
      <c r="C44" s="43">
        <v>7.5</v>
      </c>
      <c r="D44" s="28">
        <v>7.5</v>
      </c>
      <c r="E44" s="28">
        <v>18</v>
      </c>
      <c r="F44" s="28">
        <f t="shared" si="1"/>
        <v>100</v>
      </c>
      <c r="G44" s="28">
        <f t="shared" si="2"/>
        <v>41.66666666666667</v>
      </c>
      <c r="H44" s="28">
        <f t="shared" si="3"/>
        <v>0</v>
      </c>
      <c r="I44" s="28">
        <f t="shared" si="0"/>
        <v>-10.5</v>
      </c>
    </row>
    <row r="45" spans="1:9" ht="63">
      <c r="A45" s="36" t="s">
        <v>133</v>
      </c>
      <c r="B45" s="37" t="s">
        <v>134</v>
      </c>
      <c r="C45" s="43">
        <v>1066.9</v>
      </c>
      <c r="D45" s="28">
        <v>1066.9</v>
      </c>
      <c r="E45" s="28">
        <v>1611</v>
      </c>
      <c r="F45" s="28">
        <f t="shared" si="1"/>
        <v>100</v>
      </c>
      <c r="G45" s="28">
        <f t="shared" si="2"/>
        <v>66.22594661700808</v>
      </c>
      <c r="H45" s="28">
        <f t="shared" si="3"/>
        <v>0</v>
      </c>
      <c r="I45" s="28">
        <f t="shared" si="0"/>
        <v>-544.0999999999999</v>
      </c>
    </row>
    <row r="46" spans="1:9" ht="78.75">
      <c r="A46" s="36" t="s">
        <v>135</v>
      </c>
      <c r="B46" s="26" t="s">
        <v>136</v>
      </c>
      <c r="C46" s="43">
        <v>11337.1</v>
      </c>
      <c r="D46" s="28">
        <v>11320.7</v>
      </c>
      <c r="E46" s="28">
        <v>11139.8</v>
      </c>
      <c r="F46" s="28">
        <f t="shared" si="1"/>
        <v>99.85534219509398</v>
      </c>
      <c r="G46" s="28">
        <f t="shared" si="2"/>
        <v>101.62390707194027</v>
      </c>
      <c r="H46" s="28">
        <f t="shared" si="3"/>
        <v>-16.399999999999636</v>
      </c>
      <c r="I46" s="28">
        <f t="shared" si="0"/>
        <v>180.90000000000146</v>
      </c>
    </row>
    <row r="47" spans="1:9" ht="15.75">
      <c r="A47" s="24" t="s">
        <v>137</v>
      </c>
      <c r="B47" s="34" t="s">
        <v>7</v>
      </c>
      <c r="C47" s="75">
        <f>SUM(C48:C50)</f>
        <v>1958.3000000000002</v>
      </c>
      <c r="D47" s="25">
        <f>SUM(D48:D50)</f>
        <v>1958.6</v>
      </c>
      <c r="E47" s="25">
        <f>SUM(E48:E50)</f>
        <v>1750.3000000000002</v>
      </c>
      <c r="F47" s="25">
        <f t="shared" si="1"/>
        <v>100.01531940969205</v>
      </c>
      <c r="G47" s="25">
        <f t="shared" si="2"/>
        <v>111.9008170027995</v>
      </c>
      <c r="H47" s="28">
        <f t="shared" si="3"/>
        <v>0.29999999999972715</v>
      </c>
      <c r="I47" s="28">
        <f t="shared" si="0"/>
        <v>208.29999999999973</v>
      </c>
    </row>
    <row r="48" spans="1:9" ht="31.5">
      <c r="A48" s="79" t="s">
        <v>138</v>
      </c>
      <c r="B48" s="26" t="s">
        <v>139</v>
      </c>
      <c r="C48" s="43">
        <v>1081.9</v>
      </c>
      <c r="D48" s="28">
        <v>1082.2</v>
      </c>
      <c r="E48" s="28">
        <v>1077.3</v>
      </c>
      <c r="F48" s="28">
        <f t="shared" si="1"/>
        <v>100.02772899528607</v>
      </c>
      <c r="G48" s="28">
        <f t="shared" si="2"/>
        <v>100.454840805718</v>
      </c>
      <c r="H48" s="28">
        <f t="shared" si="3"/>
        <v>0.2999999999999545</v>
      </c>
      <c r="I48" s="28">
        <f t="shared" si="0"/>
        <v>4.900000000000091</v>
      </c>
    </row>
    <row r="49" spans="1:9" ht="15.75">
      <c r="A49" s="79" t="s">
        <v>140</v>
      </c>
      <c r="B49" s="26" t="s">
        <v>141</v>
      </c>
      <c r="C49" s="43">
        <v>385.5</v>
      </c>
      <c r="D49" s="28">
        <v>385.5</v>
      </c>
      <c r="E49" s="28">
        <v>354.1</v>
      </c>
      <c r="F49" s="28">
        <f t="shared" si="1"/>
        <v>100</v>
      </c>
      <c r="G49" s="28">
        <f t="shared" si="2"/>
        <v>108.86755153911322</v>
      </c>
      <c r="H49" s="28">
        <f t="shared" si="3"/>
        <v>0</v>
      </c>
      <c r="I49" s="28">
        <f t="shared" si="0"/>
        <v>31.399999999999977</v>
      </c>
    </row>
    <row r="50" spans="1:9" ht="15.75">
      <c r="A50" s="79" t="s">
        <v>142</v>
      </c>
      <c r="B50" s="26" t="s">
        <v>143</v>
      </c>
      <c r="C50" s="43">
        <v>490.9</v>
      </c>
      <c r="D50" s="28">
        <v>490.9</v>
      </c>
      <c r="E50" s="28">
        <v>318.9</v>
      </c>
      <c r="F50" s="28">
        <f t="shared" si="1"/>
        <v>100</v>
      </c>
      <c r="G50" s="28">
        <f t="shared" si="2"/>
        <v>153.9354029476325</v>
      </c>
      <c r="H50" s="28">
        <f t="shared" si="3"/>
        <v>0</v>
      </c>
      <c r="I50" s="28">
        <f t="shared" si="0"/>
        <v>172</v>
      </c>
    </row>
    <row r="51" spans="1:9" ht="31.5">
      <c r="A51" s="24" t="s">
        <v>144</v>
      </c>
      <c r="B51" s="34" t="s">
        <v>145</v>
      </c>
      <c r="C51" s="75">
        <f>C52+C55+C54</f>
        <v>14321.1</v>
      </c>
      <c r="D51" s="25">
        <f>D52+D55+D54</f>
        <v>65633.8</v>
      </c>
      <c r="E51" s="25">
        <f>E52+E55+E54</f>
        <v>46207.6</v>
      </c>
      <c r="F51" s="75" t="s">
        <v>378</v>
      </c>
      <c r="G51" s="25">
        <f t="shared" si="2"/>
        <v>142.041136090167</v>
      </c>
      <c r="H51" s="28">
        <f t="shared" si="3"/>
        <v>51312.700000000004</v>
      </c>
      <c r="I51" s="28">
        <f t="shared" si="0"/>
        <v>19426.200000000004</v>
      </c>
    </row>
    <row r="52" spans="1:9" ht="31.5">
      <c r="A52" s="79" t="s">
        <v>146</v>
      </c>
      <c r="B52" s="26" t="s">
        <v>147</v>
      </c>
      <c r="C52" s="43">
        <v>7819.1</v>
      </c>
      <c r="D52" s="28">
        <v>7832.1</v>
      </c>
      <c r="E52" s="28">
        <v>10905.4</v>
      </c>
      <c r="F52" s="28">
        <f t="shared" si="1"/>
        <v>100.16625954393727</v>
      </c>
      <c r="G52" s="28">
        <f t="shared" si="2"/>
        <v>71.81854860894603</v>
      </c>
      <c r="H52" s="28">
        <f t="shared" si="3"/>
        <v>13</v>
      </c>
      <c r="I52" s="28">
        <f t="shared" si="0"/>
        <v>-3073.2999999999993</v>
      </c>
    </row>
    <row r="53" spans="1:9" ht="78.75">
      <c r="A53" s="79" t="s">
        <v>148</v>
      </c>
      <c r="B53" s="26" t="s">
        <v>149</v>
      </c>
      <c r="C53" s="43">
        <v>5621.3</v>
      </c>
      <c r="D53" s="28">
        <v>5635.5</v>
      </c>
      <c r="E53" s="28">
        <v>7241.7</v>
      </c>
      <c r="F53" s="28">
        <f t="shared" si="1"/>
        <v>100.25261060608757</v>
      </c>
      <c r="G53" s="28">
        <f t="shared" si="2"/>
        <v>77.82012510874519</v>
      </c>
      <c r="H53" s="28">
        <f t="shared" si="3"/>
        <v>14.199999999999818</v>
      </c>
      <c r="I53" s="28">
        <f t="shared" si="0"/>
        <v>-1606.1999999999998</v>
      </c>
    </row>
    <row r="54" spans="1:9" ht="47.25">
      <c r="A54" s="39" t="s">
        <v>150</v>
      </c>
      <c r="B54" s="26" t="s">
        <v>151</v>
      </c>
      <c r="C54" s="43">
        <v>2317.4</v>
      </c>
      <c r="D54" s="28">
        <v>2507.4</v>
      </c>
      <c r="E54" s="28">
        <v>1467</v>
      </c>
      <c r="F54" s="28">
        <f t="shared" si="1"/>
        <v>108.19884353154396</v>
      </c>
      <c r="G54" s="28">
        <f t="shared" si="2"/>
        <v>170.920245398773</v>
      </c>
      <c r="H54" s="28">
        <f t="shared" si="3"/>
        <v>190</v>
      </c>
      <c r="I54" s="28">
        <f t="shared" si="0"/>
        <v>1040.4</v>
      </c>
    </row>
    <row r="55" spans="1:9" ht="31.5">
      <c r="A55" s="39" t="s">
        <v>152</v>
      </c>
      <c r="B55" s="26" t="s">
        <v>153</v>
      </c>
      <c r="C55" s="43">
        <v>4184.6</v>
      </c>
      <c r="D55" s="28">
        <v>55294.3</v>
      </c>
      <c r="E55" s="28">
        <v>33835.2</v>
      </c>
      <c r="F55" s="28" t="s">
        <v>373</v>
      </c>
      <c r="G55" s="28">
        <f t="shared" si="2"/>
        <v>163.4224121624817</v>
      </c>
      <c r="H55" s="28">
        <f t="shared" si="3"/>
        <v>51109.700000000004</v>
      </c>
      <c r="I55" s="28">
        <f t="shared" si="0"/>
        <v>21459.100000000006</v>
      </c>
    </row>
    <row r="56" spans="1:9" ht="31.5">
      <c r="A56" s="24" t="s">
        <v>154</v>
      </c>
      <c r="B56" s="34" t="s">
        <v>26</v>
      </c>
      <c r="C56" s="75">
        <f>SUM(C57:C65)</f>
        <v>82268.90000000001</v>
      </c>
      <c r="D56" s="25">
        <f>SUM(D57:D65)</f>
        <v>82087.1</v>
      </c>
      <c r="E56" s="25">
        <f>SUM(E57:E65)</f>
        <v>52646.90000000001</v>
      </c>
      <c r="F56" s="25">
        <f t="shared" si="1"/>
        <v>99.77901734434276</v>
      </c>
      <c r="G56" s="25">
        <f t="shared" si="2"/>
        <v>155.92010165840722</v>
      </c>
      <c r="H56" s="28">
        <f t="shared" si="3"/>
        <v>-181.8000000000029</v>
      </c>
      <c r="I56" s="28">
        <f t="shared" si="0"/>
        <v>29440.199999999997</v>
      </c>
    </row>
    <row r="57" spans="1:9" ht="94.5">
      <c r="A57" s="79" t="s">
        <v>155</v>
      </c>
      <c r="B57" s="40" t="s">
        <v>156</v>
      </c>
      <c r="C57" s="43">
        <v>0</v>
      </c>
      <c r="D57" s="28">
        <v>0</v>
      </c>
      <c r="E57" s="28">
        <v>17.8</v>
      </c>
      <c r="F57" s="28" t="s">
        <v>23</v>
      </c>
      <c r="G57" s="28">
        <f t="shared" si="2"/>
        <v>0</v>
      </c>
      <c r="H57" s="28">
        <f t="shared" si="3"/>
        <v>0</v>
      </c>
      <c r="I57" s="28">
        <f t="shared" si="0"/>
        <v>-17.8</v>
      </c>
    </row>
    <row r="58" spans="1:9" ht="94.5">
      <c r="A58" s="79" t="s">
        <v>157</v>
      </c>
      <c r="B58" s="40" t="s">
        <v>156</v>
      </c>
      <c r="C58" s="43">
        <v>6.5</v>
      </c>
      <c r="D58" s="28">
        <v>6.5</v>
      </c>
      <c r="E58" s="28">
        <v>4.4</v>
      </c>
      <c r="F58" s="28">
        <f t="shared" si="1"/>
        <v>100</v>
      </c>
      <c r="G58" s="28">
        <f t="shared" si="2"/>
        <v>147.72727272727272</v>
      </c>
      <c r="H58" s="28">
        <f t="shared" si="3"/>
        <v>0</v>
      </c>
      <c r="I58" s="28">
        <f t="shared" si="0"/>
        <v>2.0999999999999996</v>
      </c>
    </row>
    <row r="59" spans="1:9" ht="94.5">
      <c r="A59" s="79" t="s">
        <v>158</v>
      </c>
      <c r="B59" s="38" t="s">
        <v>159</v>
      </c>
      <c r="C59" s="43">
        <v>6182.9</v>
      </c>
      <c r="D59" s="28">
        <v>6414.9</v>
      </c>
      <c r="E59" s="28">
        <v>7188.8</v>
      </c>
      <c r="F59" s="28">
        <f t="shared" si="1"/>
        <v>103.75228452667842</v>
      </c>
      <c r="G59" s="28">
        <f t="shared" si="2"/>
        <v>89.23464277765412</v>
      </c>
      <c r="H59" s="28">
        <f t="shared" si="3"/>
        <v>232</v>
      </c>
      <c r="I59" s="28">
        <f t="shared" si="0"/>
        <v>-773.9000000000005</v>
      </c>
    </row>
    <row r="60" spans="1:9" ht="94.5">
      <c r="A60" s="79" t="s">
        <v>160</v>
      </c>
      <c r="B60" s="38" t="s">
        <v>161</v>
      </c>
      <c r="C60" s="43">
        <v>107.6</v>
      </c>
      <c r="D60" s="28">
        <v>107.6</v>
      </c>
      <c r="E60" s="28">
        <v>102.2</v>
      </c>
      <c r="F60" s="28">
        <f t="shared" si="1"/>
        <v>100</v>
      </c>
      <c r="G60" s="28">
        <f t="shared" si="2"/>
        <v>105.28375733855184</v>
      </c>
      <c r="H60" s="28">
        <f t="shared" si="3"/>
        <v>0</v>
      </c>
      <c r="I60" s="28">
        <f t="shared" si="0"/>
        <v>5.3999999999999915</v>
      </c>
    </row>
    <row r="61" spans="1:9" ht="94.5">
      <c r="A61" s="79" t="s">
        <v>162</v>
      </c>
      <c r="B61" s="38" t="s">
        <v>163</v>
      </c>
      <c r="C61" s="43">
        <v>283</v>
      </c>
      <c r="D61" s="28">
        <v>283</v>
      </c>
      <c r="E61" s="28">
        <v>16.8</v>
      </c>
      <c r="F61" s="28">
        <f t="shared" si="1"/>
        <v>100</v>
      </c>
      <c r="G61" s="28" t="s">
        <v>374</v>
      </c>
      <c r="H61" s="28">
        <f t="shared" si="3"/>
        <v>0</v>
      </c>
      <c r="I61" s="28">
        <f t="shared" si="0"/>
        <v>266.2</v>
      </c>
    </row>
    <row r="62" spans="1:9" ht="47.25">
      <c r="A62" s="36" t="s">
        <v>164</v>
      </c>
      <c r="B62" s="26" t="s">
        <v>165</v>
      </c>
      <c r="C62" s="43">
        <v>44487.4</v>
      </c>
      <c r="D62" s="28">
        <v>44148.7</v>
      </c>
      <c r="E62" s="28">
        <v>24797.9</v>
      </c>
      <c r="F62" s="28">
        <f t="shared" si="1"/>
        <v>99.23866083430364</v>
      </c>
      <c r="G62" s="28">
        <f t="shared" si="2"/>
        <v>178.03402707487325</v>
      </c>
      <c r="H62" s="28">
        <f t="shared" si="3"/>
        <v>-338.70000000000437</v>
      </c>
      <c r="I62" s="28">
        <f t="shared" si="0"/>
        <v>19350.799999999996</v>
      </c>
    </row>
    <row r="63" spans="1:9" ht="78.75">
      <c r="A63" s="36" t="s">
        <v>166</v>
      </c>
      <c r="B63" s="26" t="s">
        <v>167</v>
      </c>
      <c r="C63" s="43">
        <v>5979.8</v>
      </c>
      <c r="D63" s="28">
        <v>5932.6</v>
      </c>
      <c r="E63" s="28">
        <v>579.2</v>
      </c>
      <c r="F63" s="28">
        <f t="shared" si="1"/>
        <v>99.21067594233921</v>
      </c>
      <c r="G63" s="28" t="s">
        <v>375</v>
      </c>
      <c r="H63" s="28">
        <f t="shared" si="3"/>
        <v>-47.19999999999982</v>
      </c>
      <c r="I63" s="28">
        <f t="shared" si="0"/>
        <v>5353.400000000001</v>
      </c>
    </row>
    <row r="64" spans="1:9" ht="94.5">
      <c r="A64" s="36" t="s">
        <v>168</v>
      </c>
      <c r="B64" s="38" t="s">
        <v>169</v>
      </c>
      <c r="C64" s="43">
        <v>11631.6</v>
      </c>
      <c r="D64" s="28">
        <v>11437.7</v>
      </c>
      <c r="E64" s="28">
        <v>10571.6</v>
      </c>
      <c r="F64" s="28">
        <f t="shared" si="1"/>
        <v>98.33298944255306</v>
      </c>
      <c r="G64" s="28">
        <f t="shared" si="2"/>
        <v>108.19270498316244</v>
      </c>
      <c r="H64" s="28">
        <f t="shared" si="3"/>
        <v>-193.89999999999964</v>
      </c>
      <c r="I64" s="28">
        <f t="shared" si="0"/>
        <v>866.1000000000004</v>
      </c>
    </row>
    <row r="65" spans="1:9" ht="47.25">
      <c r="A65" s="36" t="s">
        <v>170</v>
      </c>
      <c r="B65" s="38" t="s">
        <v>171</v>
      </c>
      <c r="C65" s="43">
        <v>13590.1</v>
      </c>
      <c r="D65" s="28">
        <v>13756.1</v>
      </c>
      <c r="E65" s="28">
        <v>9368.2</v>
      </c>
      <c r="F65" s="28">
        <f t="shared" si="1"/>
        <v>101.22147739898897</v>
      </c>
      <c r="G65" s="28">
        <f t="shared" si="2"/>
        <v>146.83824000341582</v>
      </c>
      <c r="H65" s="28">
        <f t="shared" si="3"/>
        <v>166</v>
      </c>
      <c r="I65" s="28">
        <f t="shared" si="0"/>
        <v>4387.9</v>
      </c>
    </row>
    <row r="66" spans="1:9" ht="15.75">
      <c r="A66" s="24" t="s">
        <v>172</v>
      </c>
      <c r="B66" s="34" t="s">
        <v>173</v>
      </c>
      <c r="C66" s="75">
        <f>SUM(C67:C93)</f>
        <v>14804.2</v>
      </c>
      <c r="D66" s="25">
        <f>SUM(D67:D93)</f>
        <v>13109.8</v>
      </c>
      <c r="E66" s="25">
        <f>SUM(E67:E93)</f>
        <v>24777.6</v>
      </c>
      <c r="F66" s="25">
        <f t="shared" si="1"/>
        <v>88.55459937044891</v>
      </c>
      <c r="G66" s="25">
        <f t="shared" si="2"/>
        <v>52.909886348960356</v>
      </c>
      <c r="H66" s="28">
        <f t="shared" si="3"/>
        <v>-1694.4000000000015</v>
      </c>
      <c r="I66" s="28">
        <f t="shared" si="0"/>
        <v>-11667.8</v>
      </c>
    </row>
    <row r="67" spans="1:9" ht="94.5">
      <c r="A67" s="79" t="s">
        <v>174</v>
      </c>
      <c r="B67" s="40" t="s">
        <v>175</v>
      </c>
      <c r="C67" s="43">
        <v>181.5</v>
      </c>
      <c r="D67" s="28">
        <v>185.3</v>
      </c>
      <c r="E67" s="28">
        <v>108.7</v>
      </c>
      <c r="F67" s="28">
        <f t="shared" si="1"/>
        <v>102.09366391184574</v>
      </c>
      <c r="G67" s="28">
        <f t="shared" si="2"/>
        <v>170.4691812327507</v>
      </c>
      <c r="H67" s="28">
        <f t="shared" si="3"/>
        <v>3.8000000000000114</v>
      </c>
      <c r="I67" s="28">
        <f t="shared" si="0"/>
        <v>76.60000000000001</v>
      </c>
    </row>
    <row r="68" spans="1:9" ht="110.25">
      <c r="A68" s="79" t="s">
        <v>176</v>
      </c>
      <c r="B68" s="40" t="s">
        <v>177</v>
      </c>
      <c r="C68" s="43">
        <v>213.4</v>
      </c>
      <c r="D68" s="28">
        <v>239.1</v>
      </c>
      <c r="E68" s="28">
        <v>240.8</v>
      </c>
      <c r="F68" s="28">
        <f t="shared" si="1"/>
        <v>112.04311152764761</v>
      </c>
      <c r="G68" s="28">
        <f t="shared" si="2"/>
        <v>99.29401993355481</v>
      </c>
      <c r="H68" s="28">
        <f t="shared" si="3"/>
        <v>25.69999999999999</v>
      </c>
      <c r="I68" s="28">
        <f t="shared" si="0"/>
        <v>-1.700000000000017</v>
      </c>
    </row>
    <row r="69" spans="1:9" ht="94.5">
      <c r="A69" s="79" t="s">
        <v>178</v>
      </c>
      <c r="B69" s="38" t="s">
        <v>179</v>
      </c>
      <c r="C69" s="43">
        <v>17.8</v>
      </c>
      <c r="D69" s="28">
        <v>17.8</v>
      </c>
      <c r="E69" s="28">
        <v>49.9</v>
      </c>
      <c r="F69" s="28">
        <f t="shared" si="1"/>
        <v>100</v>
      </c>
      <c r="G69" s="28">
        <f t="shared" si="2"/>
        <v>35.671342685370746</v>
      </c>
      <c r="H69" s="28">
        <f t="shared" si="3"/>
        <v>0</v>
      </c>
      <c r="I69" s="28">
        <f t="shared" si="0"/>
        <v>-32.099999999999994</v>
      </c>
    </row>
    <row r="70" spans="1:9" ht="78.75">
      <c r="A70" s="79" t="s">
        <v>181</v>
      </c>
      <c r="B70" s="41" t="s">
        <v>182</v>
      </c>
      <c r="C70" s="43">
        <v>0</v>
      </c>
      <c r="D70" s="28">
        <v>0</v>
      </c>
      <c r="E70" s="28">
        <v>5</v>
      </c>
      <c r="F70" s="28" t="s">
        <v>23</v>
      </c>
      <c r="G70" s="28">
        <f t="shared" si="2"/>
        <v>0</v>
      </c>
      <c r="H70" s="28">
        <f t="shared" si="3"/>
        <v>0</v>
      </c>
      <c r="I70" s="28">
        <f t="shared" si="0"/>
        <v>-5</v>
      </c>
    </row>
    <row r="71" spans="1:9" ht="94.5">
      <c r="A71" s="29" t="s">
        <v>183</v>
      </c>
      <c r="B71" s="42" t="s">
        <v>184</v>
      </c>
      <c r="C71" s="43">
        <v>5</v>
      </c>
      <c r="D71" s="28">
        <v>26</v>
      </c>
      <c r="E71" s="28">
        <v>7.2</v>
      </c>
      <c r="F71" s="28" t="s">
        <v>376</v>
      </c>
      <c r="G71" s="28" t="s">
        <v>245</v>
      </c>
      <c r="H71" s="28">
        <f t="shared" si="3"/>
        <v>21</v>
      </c>
      <c r="I71" s="28">
        <f aca="true" t="shared" si="4" ref="I71:I109">D71-E71</f>
        <v>18.8</v>
      </c>
    </row>
    <row r="72" spans="1:9" ht="94.5">
      <c r="A72" s="29" t="s">
        <v>185</v>
      </c>
      <c r="B72" s="38" t="s">
        <v>186</v>
      </c>
      <c r="C72" s="43">
        <v>0</v>
      </c>
      <c r="D72" s="28">
        <v>0</v>
      </c>
      <c r="E72" s="28">
        <v>4.6</v>
      </c>
      <c r="F72" s="28" t="s">
        <v>23</v>
      </c>
      <c r="G72" s="28">
        <f aca="true" t="shared" si="5" ref="G72:G136">D72/E72*100</f>
        <v>0</v>
      </c>
      <c r="H72" s="28">
        <f aca="true" t="shared" si="6" ref="H72:H133">D72-C72</f>
        <v>0</v>
      </c>
      <c r="I72" s="28">
        <f t="shared" si="4"/>
        <v>-4.6</v>
      </c>
    </row>
    <row r="73" spans="1:9" ht="78.75">
      <c r="A73" s="36" t="s">
        <v>187</v>
      </c>
      <c r="B73" s="37" t="s">
        <v>188</v>
      </c>
      <c r="C73" s="43">
        <v>7.7</v>
      </c>
      <c r="D73" s="43">
        <v>7.7</v>
      </c>
      <c r="E73" s="28">
        <v>0.3</v>
      </c>
      <c r="F73" s="28">
        <f aca="true" t="shared" si="7" ref="F73:F133">D73/C73*100</f>
        <v>100</v>
      </c>
      <c r="G73" s="28" t="s">
        <v>388</v>
      </c>
      <c r="H73" s="28">
        <f t="shared" si="6"/>
        <v>0</v>
      </c>
      <c r="I73" s="28">
        <f t="shared" si="4"/>
        <v>7.4</v>
      </c>
    </row>
    <row r="74" spans="1:9" ht="78.75">
      <c r="A74" s="29" t="s">
        <v>189</v>
      </c>
      <c r="B74" s="26" t="s">
        <v>190</v>
      </c>
      <c r="C74" s="43">
        <v>1.3</v>
      </c>
      <c r="D74" s="28">
        <v>1.3</v>
      </c>
      <c r="E74" s="28">
        <v>0</v>
      </c>
      <c r="F74" s="28">
        <f t="shared" si="7"/>
        <v>100</v>
      </c>
      <c r="G74" s="28" t="s">
        <v>23</v>
      </c>
      <c r="H74" s="28">
        <f t="shared" si="6"/>
        <v>0</v>
      </c>
      <c r="I74" s="28">
        <f t="shared" si="4"/>
        <v>1.3</v>
      </c>
    </row>
    <row r="75" spans="1:9" ht="110.25">
      <c r="A75" s="79" t="s">
        <v>191</v>
      </c>
      <c r="B75" s="38" t="s">
        <v>192</v>
      </c>
      <c r="C75" s="43">
        <v>425.8</v>
      </c>
      <c r="D75" s="43">
        <v>453.8</v>
      </c>
      <c r="E75" s="43">
        <v>408.7</v>
      </c>
      <c r="F75" s="28">
        <f t="shared" si="7"/>
        <v>106.57585720995772</v>
      </c>
      <c r="G75" s="28">
        <f t="shared" si="5"/>
        <v>111.03498898947883</v>
      </c>
      <c r="H75" s="28">
        <f t="shared" si="6"/>
        <v>28</v>
      </c>
      <c r="I75" s="28">
        <f t="shared" si="4"/>
        <v>45.10000000000002</v>
      </c>
    </row>
    <row r="76" spans="1:9" ht="126">
      <c r="A76" s="29" t="s">
        <v>193</v>
      </c>
      <c r="B76" s="38" t="s">
        <v>194</v>
      </c>
      <c r="C76" s="43">
        <v>16.8</v>
      </c>
      <c r="D76" s="28">
        <v>22.5</v>
      </c>
      <c r="E76" s="28">
        <v>124.6</v>
      </c>
      <c r="F76" s="28">
        <f t="shared" si="7"/>
        <v>133.92857142857142</v>
      </c>
      <c r="G76" s="28">
        <f t="shared" si="5"/>
        <v>18.057784911717498</v>
      </c>
      <c r="H76" s="28">
        <f t="shared" si="6"/>
        <v>5.699999999999999</v>
      </c>
      <c r="I76" s="28">
        <f t="shared" si="4"/>
        <v>-102.1</v>
      </c>
    </row>
    <row r="77" spans="1:9" ht="126">
      <c r="A77" s="29" t="s">
        <v>195</v>
      </c>
      <c r="B77" s="38" t="s">
        <v>196</v>
      </c>
      <c r="C77" s="43">
        <v>0</v>
      </c>
      <c r="D77" s="28">
        <v>0</v>
      </c>
      <c r="E77" s="28">
        <v>55.9</v>
      </c>
      <c r="F77" s="28" t="s">
        <v>23</v>
      </c>
      <c r="G77" s="28">
        <f t="shared" si="5"/>
        <v>0</v>
      </c>
      <c r="H77" s="28">
        <f t="shared" si="6"/>
        <v>0</v>
      </c>
      <c r="I77" s="28">
        <f t="shared" si="4"/>
        <v>-55.9</v>
      </c>
    </row>
    <row r="78" spans="1:9" ht="94.5">
      <c r="A78" s="29" t="s">
        <v>197</v>
      </c>
      <c r="B78" s="38" t="s">
        <v>198</v>
      </c>
      <c r="C78" s="43">
        <v>0.5</v>
      </c>
      <c r="D78" s="28">
        <v>0.5</v>
      </c>
      <c r="E78" s="28">
        <v>25</v>
      </c>
      <c r="F78" s="28">
        <f t="shared" si="7"/>
        <v>100</v>
      </c>
      <c r="G78" s="28" t="s">
        <v>23</v>
      </c>
      <c r="H78" s="28">
        <f t="shared" si="6"/>
        <v>0</v>
      </c>
      <c r="I78" s="28">
        <f t="shared" si="4"/>
        <v>-24.5</v>
      </c>
    </row>
    <row r="79" spans="1:9" ht="94.5">
      <c r="A79" s="29" t="s">
        <v>199</v>
      </c>
      <c r="B79" s="38" t="s">
        <v>200</v>
      </c>
      <c r="C79" s="43">
        <v>11.2</v>
      </c>
      <c r="D79" s="28">
        <v>12.4</v>
      </c>
      <c r="E79" s="28">
        <v>11.5</v>
      </c>
      <c r="F79" s="28">
        <f t="shared" si="7"/>
        <v>110.71428571428572</v>
      </c>
      <c r="G79" s="28">
        <f t="shared" si="5"/>
        <v>107.82608695652173</v>
      </c>
      <c r="H79" s="28">
        <f t="shared" si="6"/>
        <v>1.200000000000001</v>
      </c>
      <c r="I79" s="28">
        <f t="shared" si="4"/>
        <v>0.9000000000000004</v>
      </c>
    </row>
    <row r="80" spans="1:9" ht="126">
      <c r="A80" s="29" t="s">
        <v>352</v>
      </c>
      <c r="B80" s="38" t="s">
        <v>353</v>
      </c>
      <c r="C80" s="43">
        <v>2</v>
      </c>
      <c r="D80" s="28">
        <v>2</v>
      </c>
      <c r="E80" s="28">
        <v>0</v>
      </c>
      <c r="F80" s="28">
        <f t="shared" si="7"/>
        <v>100</v>
      </c>
      <c r="G80" s="28" t="s">
        <v>23</v>
      </c>
      <c r="H80" s="28">
        <f t="shared" si="6"/>
        <v>0</v>
      </c>
      <c r="I80" s="28">
        <f t="shared" si="4"/>
        <v>2</v>
      </c>
    </row>
    <row r="81" spans="1:9" ht="78.75">
      <c r="A81" s="79" t="s">
        <v>201</v>
      </c>
      <c r="B81" s="26" t="s">
        <v>202</v>
      </c>
      <c r="C81" s="43">
        <v>163.5</v>
      </c>
      <c r="D81" s="28">
        <v>163.5</v>
      </c>
      <c r="E81" s="28">
        <v>380.7</v>
      </c>
      <c r="F81" s="28">
        <f t="shared" si="7"/>
        <v>100</v>
      </c>
      <c r="G81" s="28">
        <f t="shared" si="5"/>
        <v>42.947202521670604</v>
      </c>
      <c r="H81" s="28">
        <f t="shared" si="6"/>
        <v>0</v>
      </c>
      <c r="I81" s="28">
        <f t="shared" si="4"/>
        <v>-217.2</v>
      </c>
    </row>
    <row r="82" spans="1:9" ht="94.5">
      <c r="A82" s="79" t="s">
        <v>203</v>
      </c>
      <c r="B82" s="38" t="s">
        <v>204</v>
      </c>
      <c r="C82" s="43">
        <v>920.1</v>
      </c>
      <c r="D82" s="28">
        <v>930</v>
      </c>
      <c r="E82" s="28">
        <v>655.1</v>
      </c>
      <c r="F82" s="28">
        <f t="shared" si="7"/>
        <v>101.07597000326052</v>
      </c>
      <c r="G82" s="28">
        <f t="shared" si="5"/>
        <v>141.9630590749504</v>
      </c>
      <c r="H82" s="28">
        <f t="shared" si="6"/>
        <v>9.899999999999977</v>
      </c>
      <c r="I82" s="28">
        <f t="shared" si="4"/>
        <v>274.9</v>
      </c>
    </row>
    <row r="83" spans="1:9" ht="63">
      <c r="A83" s="79" t="s">
        <v>205</v>
      </c>
      <c r="B83" s="26" t="s">
        <v>206</v>
      </c>
      <c r="C83" s="43">
        <v>177.3</v>
      </c>
      <c r="D83" s="28">
        <v>152.7</v>
      </c>
      <c r="E83" s="28">
        <v>139.2</v>
      </c>
      <c r="F83" s="28">
        <f t="shared" si="7"/>
        <v>86.12521150592215</v>
      </c>
      <c r="G83" s="28">
        <f t="shared" si="5"/>
        <v>109.69827586206897</v>
      </c>
      <c r="H83" s="28">
        <f t="shared" si="6"/>
        <v>-24.600000000000023</v>
      </c>
      <c r="I83" s="28">
        <f t="shared" si="4"/>
        <v>13.5</v>
      </c>
    </row>
    <row r="84" spans="1:9" ht="78.75">
      <c r="A84" s="79" t="s">
        <v>207</v>
      </c>
      <c r="B84" s="26" t="s">
        <v>208</v>
      </c>
      <c r="C84" s="43">
        <v>543.4</v>
      </c>
      <c r="D84" s="43">
        <v>631.6</v>
      </c>
      <c r="E84" s="43">
        <v>551.5</v>
      </c>
      <c r="F84" s="28">
        <f t="shared" si="7"/>
        <v>116.23113728376889</v>
      </c>
      <c r="G84" s="28">
        <f t="shared" si="5"/>
        <v>114.52402538531278</v>
      </c>
      <c r="H84" s="28">
        <f t="shared" si="6"/>
        <v>88.20000000000005</v>
      </c>
      <c r="I84" s="28">
        <f t="shared" si="4"/>
        <v>80.10000000000002</v>
      </c>
    </row>
    <row r="85" spans="1:9" ht="78.75">
      <c r="A85" s="29" t="s">
        <v>209</v>
      </c>
      <c r="B85" s="26" t="s">
        <v>210</v>
      </c>
      <c r="C85" s="43">
        <v>8170.8</v>
      </c>
      <c r="D85" s="28">
        <v>6272.4</v>
      </c>
      <c r="E85" s="28">
        <v>6815.9</v>
      </c>
      <c r="F85" s="28">
        <f t="shared" si="7"/>
        <v>76.76604494051989</v>
      </c>
      <c r="G85" s="28">
        <f t="shared" si="5"/>
        <v>92.02599803400872</v>
      </c>
      <c r="H85" s="28">
        <f t="shared" si="6"/>
        <v>-1898.4000000000005</v>
      </c>
      <c r="I85" s="28">
        <f t="shared" si="4"/>
        <v>-543.5</v>
      </c>
    </row>
    <row r="86" spans="1:9" ht="47.25">
      <c r="A86" s="29" t="s">
        <v>211</v>
      </c>
      <c r="B86" s="26" t="s">
        <v>212</v>
      </c>
      <c r="C86" s="43">
        <v>0</v>
      </c>
      <c r="D86" s="28">
        <v>0</v>
      </c>
      <c r="E86" s="28">
        <v>9.2</v>
      </c>
      <c r="F86" s="28" t="s">
        <v>23</v>
      </c>
      <c r="G86" s="28" t="s">
        <v>23</v>
      </c>
      <c r="H86" s="28">
        <f t="shared" si="6"/>
        <v>0</v>
      </c>
      <c r="I86" s="28">
        <f t="shared" si="4"/>
        <v>-9.2</v>
      </c>
    </row>
    <row r="87" spans="1:9" ht="47.25">
      <c r="A87" s="29" t="s">
        <v>213</v>
      </c>
      <c r="B87" s="26" t="s">
        <v>214</v>
      </c>
      <c r="C87" s="43">
        <v>566.2</v>
      </c>
      <c r="D87" s="28">
        <v>566.2</v>
      </c>
      <c r="E87" s="28">
        <v>278.1</v>
      </c>
      <c r="F87" s="28">
        <f t="shared" si="7"/>
        <v>100</v>
      </c>
      <c r="G87" s="28" t="s">
        <v>88</v>
      </c>
      <c r="H87" s="28">
        <f t="shared" si="6"/>
        <v>0</v>
      </c>
      <c r="I87" s="28">
        <f t="shared" si="4"/>
        <v>288.1</v>
      </c>
    </row>
    <row r="88" spans="1:9" ht="63">
      <c r="A88" s="29" t="s">
        <v>215</v>
      </c>
      <c r="B88" s="26" t="s">
        <v>216</v>
      </c>
      <c r="C88" s="43">
        <v>736</v>
      </c>
      <c r="D88" s="28">
        <v>738.4</v>
      </c>
      <c r="E88" s="28">
        <v>1487.4</v>
      </c>
      <c r="F88" s="28">
        <f t="shared" si="7"/>
        <v>100.32608695652175</v>
      </c>
      <c r="G88" s="28">
        <f t="shared" si="5"/>
        <v>49.64367352427054</v>
      </c>
      <c r="H88" s="28">
        <f t="shared" si="6"/>
        <v>2.3999999999999773</v>
      </c>
      <c r="I88" s="28">
        <f t="shared" si="4"/>
        <v>-749.0000000000001</v>
      </c>
    </row>
    <row r="89" spans="1:9" ht="157.5">
      <c r="A89" s="29" t="s">
        <v>217</v>
      </c>
      <c r="B89" s="38" t="s">
        <v>218</v>
      </c>
      <c r="C89" s="43">
        <v>0</v>
      </c>
      <c r="D89" s="28">
        <v>0</v>
      </c>
      <c r="E89" s="28">
        <v>18</v>
      </c>
      <c r="F89" s="28" t="s">
        <v>23</v>
      </c>
      <c r="G89" s="28">
        <f t="shared" si="5"/>
        <v>0</v>
      </c>
      <c r="H89" s="28">
        <f t="shared" si="6"/>
        <v>0</v>
      </c>
      <c r="I89" s="28">
        <f t="shared" si="4"/>
        <v>-18</v>
      </c>
    </row>
    <row r="90" spans="1:9" ht="63">
      <c r="A90" s="29" t="s">
        <v>219</v>
      </c>
      <c r="B90" s="26" t="s">
        <v>220</v>
      </c>
      <c r="C90" s="43">
        <v>0</v>
      </c>
      <c r="D90" s="28">
        <v>8.2</v>
      </c>
      <c r="E90" s="28">
        <v>61.6</v>
      </c>
      <c r="F90" s="28" t="s">
        <v>23</v>
      </c>
      <c r="G90" s="28">
        <f t="shared" si="5"/>
        <v>13.311688311688311</v>
      </c>
      <c r="H90" s="28">
        <f t="shared" si="6"/>
        <v>8.2</v>
      </c>
      <c r="I90" s="28">
        <f t="shared" si="4"/>
        <v>-53.400000000000006</v>
      </c>
    </row>
    <row r="91" spans="1:9" ht="78.75">
      <c r="A91" s="79" t="s">
        <v>221</v>
      </c>
      <c r="B91" s="26" t="s">
        <v>222</v>
      </c>
      <c r="C91" s="43">
        <v>1359.5</v>
      </c>
      <c r="D91" s="28">
        <v>1400</v>
      </c>
      <c r="E91" s="28">
        <v>1697</v>
      </c>
      <c r="F91" s="28">
        <f t="shared" si="7"/>
        <v>102.97903641044502</v>
      </c>
      <c r="G91" s="28">
        <f t="shared" si="5"/>
        <v>82.49852681202121</v>
      </c>
      <c r="H91" s="28">
        <f t="shared" si="6"/>
        <v>40.5</v>
      </c>
      <c r="I91" s="28">
        <f t="shared" si="4"/>
        <v>-297</v>
      </c>
    </row>
    <row r="92" spans="1:9" ht="78.75">
      <c r="A92" s="29" t="s">
        <v>223</v>
      </c>
      <c r="B92" s="26" t="s">
        <v>224</v>
      </c>
      <c r="C92" s="43">
        <v>0</v>
      </c>
      <c r="D92" s="28">
        <v>-7.6</v>
      </c>
      <c r="E92" s="28">
        <v>94.1</v>
      </c>
      <c r="F92" s="28" t="s">
        <v>23</v>
      </c>
      <c r="G92" s="28" t="s">
        <v>23</v>
      </c>
      <c r="H92" s="28">
        <f t="shared" si="6"/>
        <v>-7.6</v>
      </c>
      <c r="I92" s="28">
        <f t="shared" si="4"/>
        <v>-101.69999999999999</v>
      </c>
    </row>
    <row r="93" spans="1:9" ht="110.25">
      <c r="A93" s="29" t="s">
        <v>225</v>
      </c>
      <c r="B93" s="38" t="s">
        <v>226</v>
      </c>
      <c r="C93" s="43">
        <v>1284.4</v>
      </c>
      <c r="D93" s="28">
        <v>1286</v>
      </c>
      <c r="E93" s="28">
        <v>11547.6</v>
      </c>
      <c r="F93" s="28">
        <f t="shared" si="7"/>
        <v>100.12457178449081</v>
      </c>
      <c r="G93" s="28">
        <f t="shared" si="5"/>
        <v>11.136513214867158</v>
      </c>
      <c r="H93" s="28">
        <f t="shared" si="6"/>
        <v>1.599999999999909</v>
      </c>
      <c r="I93" s="28">
        <f t="shared" si="4"/>
        <v>-10261.6</v>
      </c>
    </row>
    <row r="94" spans="1:9" ht="15.75">
      <c r="A94" s="24" t="s">
        <v>227</v>
      </c>
      <c r="B94" s="34" t="s">
        <v>10</v>
      </c>
      <c r="C94" s="75">
        <f>C95+C96+C97</f>
        <v>185</v>
      </c>
      <c r="D94" s="25">
        <f>D95+D96+D97</f>
        <v>-1387.8</v>
      </c>
      <c r="E94" s="25">
        <f>E95+E96+E97</f>
        <v>14135.699999999999</v>
      </c>
      <c r="F94" s="75" t="s">
        <v>385</v>
      </c>
      <c r="G94" s="25">
        <f t="shared" si="5"/>
        <v>-9.817695621723722</v>
      </c>
      <c r="H94" s="28">
        <f t="shared" si="6"/>
        <v>-1572.8</v>
      </c>
      <c r="I94" s="28">
        <f t="shared" si="4"/>
        <v>-15523.499999999998</v>
      </c>
    </row>
    <row r="95" spans="1:9" ht="15.75">
      <c r="A95" s="79" t="s">
        <v>228</v>
      </c>
      <c r="B95" s="26" t="s">
        <v>9</v>
      </c>
      <c r="C95" s="43">
        <v>0</v>
      </c>
      <c r="D95" s="28">
        <v>-359.7</v>
      </c>
      <c r="E95" s="28">
        <v>372.5</v>
      </c>
      <c r="F95" s="28" t="s">
        <v>23</v>
      </c>
      <c r="G95" s="28">
        <f t="shared" si="5"/>
        <v>-96.56375838926175</v>
      </c>
      <c r="H95" s="28">
        <f t="shared" si="6"/>
        <v>-359.7</v>
      </c>
      <c r="I95" s="28">
        <f t="shared" si="4"/>
        <v>-732.2</v>
      </c>
    </row>
    <row r="96" spans="1:9" ht="31.5">
      <c r="A96" s="79" t="s">
        <v>229</v>
      </c>
      <c r="B96" s="26" t="s">
        <v>230</v>
      </c>
      <c r="C96" s="52">
        <v>19</v>
      </c>
      <c r="D96" s="44">
        <v>-1194.1</v>
      </c>
      <c r="E96" s="44">
        <v>13447.4</v>
      </c>
      <c r="F96" s="28" t="s">
        <v>386</v>
      </c>
      <c r="G96" s="28">
        <f t="shared" si="5"/>
        <v>-8.879783452563322</v>
      </c>
      <c r="H96" s="28">
        <f t="shared" si="6"/>
        <v>-1213.1</v>
      </c>
      <c r="I96" s="28">
        <f t="shared" si="4"/>
        <v>-14641.5</v>
      </c>
    </row>
    <row r="97" spans="1:9" ht="31.5">
      <c r="A97" s="79" t="s">
        <v>231</v>
      </c>
      <c r="B97" s="26" t="s">
        <v>232</v>
      </c>
      <c r="C97" s="52">
        <v>166</v>
      </c>
      <c r="D97" s="44">
        <v>166</v>
      </c>
      <c r="E97" s="44">
        <v>315.8</v>
      </c>
      <c r="F97" s="28">
        <f t="shared" si="7"/>
        <v>100</v>
      </c>
      <c r="G97" s="28">
        <f t="shared" si="5"/>
        <v>52.5649145028499</v>
      </c>
      <c r="H97" s="28">
        <f t="shared" si="6"/>
        <v>0</v>
      </c>
      <c r="I97" s="28">
        <f t="shared" si="4"/>
        <v>-149.8</v>
      </c>
    </row>
    <row r="98" spans="1:9" ht="15.75">
      <c r="A98" s="108" t="s">
        <v>11</v>
      </c>
      <c r="B98" s="108"/>
      <c r="C98" s="75">
        <f>C36+C47+C51+C56+C66+C94</f>
        <v>236102.80000000005</v>
      </c>
      <c r="D98" s="25">
        <f>D36+D47+D51+D56+D66+D94</f>
        <v>286723.6</v>
      </c>
      <c r="E98" s="25">
        <f>E36+E47+E51+E56+E66+E94</f>
        <v>227666.60000000006</v>
      </c>
      <c r="F98" s="25">
        <f t="shared" si="7"/>
        <v>121.44015234042118</v>
      </c>
      <c r="G98" s="25">
        <f t="shared" si="5"/>
        <v>125.94012472624439</v>
      </c>
      <c r="H98" s="28">
        <f t="shared" si="6"/>
        <v>50620.79999999993</v>
      </c>
      <c r="I98" s="28">
        <f t="shared" si="4"/>
        <v>59056.99999999991</v>
      </c>
    </row>
    <row r="99" spans="1:9" ht="15.75">
      <c r="A99" s="24" t="s">
        <v>233</v>
      </c>
      <c r="B99" s="109" t="s">
        <v>12</v>
      </c>
      <c r="C99" s="75">
        <f>C35+C98</f>
        <v>2712661.3</v>
      </c>
      <c r="D99" s="25">
        <f>D35+D98</f>
        <v>2758006.1000000006</v>
      </c>
      <c r="E99" s="25">
        <f>E35+E98</f>
        <v>2271291.1</v>
      </c>
      <c r="F99" s="25">
        <f t="shared" si="7"/>
        <v>101.67159829352823</v>
      </c>
      <c r="G99" s="25">
        <f t="shared" si="5"/>
        <v>121.42900132880372</v>
      </c>
      <c r="H99" s="28">
        <f t="shared" si="6"/>
        <v>45344.800000000745</v>
      </c>
      <c r="I99" s="28">
        <f t="shared" si="4"/>
        <v>486715.00000000047</v>
      </c>
    </row>
    <row r="100" spans="1:9" ht="47.25">
      <c r="A100" s="24" t="s">
        <v>234</v>
      </c>
      <c r="B100" s="55" t="s">
        <v>13</v>
      </c>
      <c r="C100" s="75">
        <f>C101+C106+C130+C145</f>
        <v>5229154.699999999</v>
      </c>
      <c r="D100" s="25">
        <f>D101+D106+D130+D145</f>
        <v>5202146.7</v>
      </c>
      <c r="E100" s="25">
        <f>E101+E106+E130+E145</f>
        <v>5805826.999999999</v>
      </c>
      <c r="F100" s="25">
        <f t="shared" si="7"/>
        <v>99.48351116864072</v>
      </c>
      <c r="G100" s="25">
        <f t="shared" si="5"/>
        <v>89.60216520402695</v>
      </c>
      <c r="H100" s="28">
        <f t="shared" si="6"/>
        <v>-27007.99999999907</v>
      </c>
      <c r="I100" s="28">
        <f t="shared" si="4"/>
        <v>-603680.2999999989</v>
      </c>
    </row>
    <row r="101" spans="1:9" ht="31.5">
      <c r="A101" s="24" t="s">
        <v>235</v>
      </c>
      <c r="B101" s="34" t="s">
        <v>14</v>
      </c>
      <c r="C101" s="75">
        <f>SUM(C102:C105)</f>
        <v>1037019.0999999999</v>
      </c>
      <c r="D101" s="25">
        <f>SUM(D102:D105)</f>
        <v>1138484.3</v>
      </c>
      <c r="E101" s="25">
        <f>SUM(E102:E105)</f>
        <v>692197.2</v>
      </c>
      <c r="F101" s="25">
        <f t="shared" si="7"/>
        <v>109.78431351939422</v>
      </c>
      <c r="G101" s="25">
        <f t="shared" si="5"/>
        <v>164.47398226979251</v>
      </c>
      <c r="H101" s="28">
        <f t="shared" si="6"/>
        <v>101465.20000000019</v>
      </c>
      <c r="I101" s="28">
        <f t="shared" si="4"/>
        <v>446287.1000000001</v>
      </c>
    </row>
    <row r="102" spans="1:9" ht="47.25">
      <c r="A102" s="79" t="s">
        <v>236</v>
      </c>
      <c r="B102" s="26" t="s">
        <v>237</v>
      </c>
      <c r="C102" s="43">
        <v>237227</v>
      </c>
      <c r="D102" s="28">
        <v>237227</v>
      </c>
      <c r="E102" s="28">
        <v>296644</v>
      </c>
      <c r="F102" s="28">
        <f t="shared" si="7"/>
        <v>100</v>
      </c>
      <c r="G102" s="28">
        <f t="shared" si="5"/>
        <v>79.97026739121641</v>
      </c>
      <c r="H102" s="28">
        <f t="shared" si="6"/>
        <v>0</v>
      </c>
      <c r="I102" s="28">
        <f t="shared" si="4"/>
        <v>-59417</v>
      </c>
    </row>
    <row r="103" spans="1:9" ht="31.5">
      <c r="A103" s="79" t="s">
        <v>238</v>
      </c>
      <c r="B103" s="26" t="s">
        <v>239</v>
      </c>
      <c r="C103" s="43">
        <v>674011.2</v>
      </c>
      <c r="D103" s="28">
        <v>775476.4</v>
      </c>
      <c r="E103" s="28">
        <v>340280.1</v>
      </c>
      <c r="F103" s="28">
        <f t="shared" si="7"/>
        <v>115.05393382187121</v>
      </c>
      <c r="G103" s="28" t="s">
        <v>384</v>
      </c>
      <c r="H103" s="28">
        <f t="shared" si="6"/>
        <v>101465.20000000007</v>
      </c>
      <c r="I103" s="28">
        <f t="shared" si="4"/>
        <v>435196.30000000005</v>
      </c>
    </row>
    <row r="104" spans="1:9" ht="47.25">
      <c r="A104" s="79" t="s">
        <v>240</v>
      </c>
      <c r="B104" s="26" t="s">
        <v>241</v>
      </c>
      <c r="C104" s="43">
        <v>100561.7</v>
      </c>
      <c r="D104" s="28">
        <v>100561.7</v>
      </c>
      <c r="E104" s="28">
        <v>40187.2</v>
      </c>
      <c r="F104" s="28">
        <f t="shared" si="7"/>
        <v>100</v>
      </c>
      <c r="G104" s="28" t="s">
        <v>377</v>
      </c>
      <c r="H104" s="28">
        <f t="shared" si="6"/>
        <v>0</v>
      </c>
      <c r="I104" s="28">
        <f t="shared" si="4"/>
        <v>60374.5</v>
      </c>
    </row>
    <row r="105" spans="1:9" ht="15.75">
      <c r="A105" s="79" t="s">
        <v>242</v>
      </c>
      <c r="B105" s="26" t="s">
        <v>43</v>
      </c>
      <c r="C105" s="43">
        <v>25219.2</v>
      </c>
      <c r="D105" s="28">
        <v>25219.2</v>
      </c>
      <c r="E105" s="28">
        <v>15085.9</v>
      </c>
      <c r="F105" s="28">
        <f t="shared" si="7"/>
        <v>100</v>
      </c>
      <c r="G105" s="28">
        <f t="shared" si="5"/>
        <v>167.17066930047264</v>
      </c>
      <c r="H105" s="28">
        <f t="shared" si="6"/>
        <v>0</v>
      </c>
      <c r="I105" s="28">
        <f t="shared" si="4"/>
        <v>10133.300000000001</v>
      </c>
    </row>
    <row r="106" spans="1:9" ht="31.5">
      <c r="A106" s="45" t="s">
        <v>243</v>
      </c>
      <c r="B106" s="56" t="s">
        <v>244</v>
      </c>
      <c r="C106" s="75">
        <f>SUM(C107:C129)</f>
        <v>1171795.9000000001</v>
      </c>
      <c r="D106" s="25">
        <f>SUM(D107:D129)</f>
        <v>1076760.3</v>
      </c>
      <c r="E106" s="25">
        <f>SUM(E107:E129)</f>
        <v>2202422</v>
      </c>
      <c r="F106" s="25">
        <f t="shared" si="7"/>
        <v>91.88974803547272</v>
      </c>
      <c r="G106" s="25">
        <f t="shared" si="5"/>
        <v>48.88982674528315</v>
      </c>
      <c r="H106" s="28">
        <f t="shared" si="6"/>
        <v>-95035.6000000001</v>
      </c>
      <c r="I106" s="28">
        <f t="shared" si="4"/>
        <v>-1125661.7</v>
      </c>
    </row>
    <row r="107" spans="1:9" ht="63">
      <c r="A107" s="79" t="s">
        <v>246</v>
      </c>
      <c r="B107" s="26" t="s">
        <v>247</v>
      </c>
      <c r="C107" s="43">
        <v>336250.7</v>
      </c>
      <c r="D107" s="28">
        <v>334750.7</v>
      </c>
      <c r="E107" s="28">
        <v>233982.9</v>
      </c>
      <c r="F107" s="28">
        <f t="shared" si="7"/>
        <v>99.55390427440003</v>
      </c>
      <c r="G107" s="28">
        <f t="shared" si="5"/>
        <v>143.06630954655236</v>
      </c>
      <c r="H107" s="28">
        <f t="shared" si="6"/>
        <v>-1500</v>
      </c>
      <c r="I107" s="28">
        <f t="shared" si="4"/>
        <v>100767.80000000002</v>
      </c>
    </row>
    <row r="108" spans="1:9" ht="126">
      <c r="A108" s="22" t="s">
        <v>248</v>
      </c>
      <c r="B108" s="40" t="s">
        <v>249</v>
      </c>
      <c r="C108" s="43">
        <v>0</v>
      </c>
      <c r="D108" s="28">
        <v>8949.7</v>
      </c>
      <c r="E108" s="28">
        <v>498161.2</v>
      </c>
      <c r="F108" s="28" t="s">
        <v>23</v>
      </c>
      <c r="G108" s="28">
        <f t="shared" si="5"/>
        <v>1.7965469811779802</v>
      </c>
      <c r="H108" s="28">
        <f t="shared" si="6"/>
        <v>8949.7</v>
      </c>
      <c r="I108" s="28">
        <f t="shared" si="4"/>
        <v>-489211.5</v>
      </c>
    </row>
    <row r="109" spans="1:9" ht="63">
      <c r="A109" s="79" t="s">
        <v>354</v>
      </c>
      <c r="B109" s="40" t="s">
        <v>355</v>
      </c>
      <c r="C109" s="43">
        <v>15928</v>
      </c>
      <c r="D109" s="28">
        <v>16640</v>
      </c>
      <c r="E109" s="28">
        <v>0</v>
      </c>
      <c r="F109" s="28">
        <f t="shared" si="7"/>
        <v>104.47011551983927</v>
      </c>
      <c r="G109" s="28" t="s">
        <v>23</v>
      </c>
      <c r="H109" s="28">
        <f t="shared" si="6"/>
        <v>712</v>
      </c>
      <c r="I109" s="28">
        <f t="shared" si="4"/>
        <v>16640</v>
      </c>
    </row>
    <row r="110" spans="1:9" ht="94.5">
      <c r="A110" s="22" t="s">
        <v>250</v>
      </c>
      <c r="B110" s="40" t="s">
        <v>251</v>
      </c>
      <c r="C110" s="43">
        <v>28587.4</v>
      </c>
      <c r="D110" s="28">
        <v>30008</v>
      </c>
      <c r="E110" s="28">
        <v>40357.7</v>
      </c>
      <c r="F110" s="28">
        <f t="shared" si="7"/>
        <v>104.96932214891874</v>
      </c>
      <c r="G110" s="28">
        <f t="shared" si="5"/>
        <v>74.35507969978468</v>
      </c>
      <c r="H110" s="28">
        <f t="shared" si="6"/>
        <v>1420.5999999999985</v>
      </c>
      <c r="I110" s="28">
        <f aca="true" t="shared" si="8" ref="I110:I135">D110-E110</f>
        <v>-10349.699999999997</v>
      </c>
    </row>
    <row r="111" spans="1:9" ht="47.25">
      <c r="A111" s="79" t="s">
        <v>356</v>
      </c>
      <c r="B111" s="26" t="s">
        <v>357</v>
      </c>
      <c r="C111" s="43">
        <v>8243.5</v>
      </c>
      <c r="D111" s="28">
        <v>8612.2</v>
      </c>
      <c r="E111" s="28">
        <v>0</v>
      </c>
      <c r="F111" s="28">
        <f t="shared" si="7"/>
        <v>104.47261478740828</v>
      </c>
      <c r="G111" s="28" t="s">
        <v>23</v>
      </c>
      <c r="H111" s="28">
        <f t="shared" si="6"/>
        <v>368.7000000000007</v>
      </c>
      <c r="I111" s="28">
        <f t="shared" si="8"/>
        <v>8612.2</v>
      </c>
    </row>
    <row r="112" spans="1:9" ht="47.25">
      <c r="A112" s="79" t="s">
        <v>358</v>
      </c>
      <c r="B112" s="26" t="s">
        <v>359</v>
      </c>
      <c r="C112" s="43">
        <v>4164.8</v>
      </c>
      <c r="D112" s="28">
        <v>4164.8</v>
      </c>
      <c r="E112" s="28">
        <v>3696.3</v>
      </c>
      <c r="F112" s="28">
        <f t="shared" si="7"/>
        <v>100</v>
      </c>
      <c r="G112" s="28">
        <f t="shared" si="5"/>
        <v>112.67483699916131</v>
      </c>
      <c r="H112" s="28">
        <f t="shared" si="6"/>
        <v>0</v>
      </c>
      <c r="I112" s="28">
        <f t="shared" si="8"/>
        <v>468.5</v>
      </c>
    </row>
    <row r="113" spans="1:9" ht="78.75">
      <c r="A113" s="79" t="s">
        <v>252</v>
      </c>
      <c r="B113" s="46" t="s">
        <v>253</v>
      </c>
      <c r="C113" s="43">
        <v>0</v>
      </c>
      <c r="D113" s="28">
        <v>0</v>
      </c>
      <c r="E113" s="28">
        <v>1568.7</v>
      </c>
      <c r="F113" s="28" t="s">
        <v>23</v>
      </c>
      <c r="G113" s="28">
        <f t="shared" si="5"/>
        <v>0</v>
      </c>
      <c r="H113" s="28">
        <f t="shared" si="6"/>
        <v>0</v>
      </c>
      <c r="I113" s="28">
        <f t="shared" si="8"/>
        <v>-1568.7</v>
      </c>
    </row>
    <row r="114" spans="1:9" ht="63">
      <c r="A114" s="79" t="s">
        <v>254</v>
      </c>
      <c r="B114" s="46" t="s">
        <v>255</v>
      </c>
      <c r="C114" s="43">
        <v>4725.4</v>
      </c>
      <c r="D114" s="28">
        <v>4725.4</v>
      </c>
      <c r="E114" s="28">
        <v>1505.2</v>
      </c>
      <c r="F114" s="28">
        <f t="shared" si="7"/>
        <v>100</v>
      </c>
      <c r="G114" s="28" t="s">
        <v>389</v>
      </c>
      <c r="H114" s="28">
        <f t="shared" si="6"/>
        <v>0</v>
      </c>
      <c r="I114" s="28">
        <f t="shared" si="8"/>
        <v>3220.2</v>
      </c>
    </row>
    <row r="115" spans="1:9" ht="47.25">
      <c r="A115" s="29" t="s">
        <v>256</v>
      </c>
      <c r="B115" s="46" t="s">
        <v>257</v>
      </c>
      <c r="C115" s="43">
        <v>0</v>
      </c>
      <c r="D115" s="28">
        <v>0</v>
      </c>
      <c r="E115" s="28">
        <v>7199.7</v>
      </c>
      <c r="F115" s="28" t="s">
        <v>23</v>
      </c>
      <c r="G115" s="28">
        <f t="shared" si="5"/>
        <v>0</v>
      </c>
      <c r="H115" s="28">
        <f t="shared" si="6"/>
        <v>0</v>
      </c>
      <c r="I115" s="28">
        <f t="shared" si="8"/>
        <v>-7199.7</v>
      </c>
    </row>
    <row r="116" spans="1:9" ht="63">
      <c r="A116" s="79" t="s">
        <v>258</v>
      </c>
      <c r="B116" s="46" t="s">
        <v>259</v>
      </c>
      <c r="C116" s="43">
        <v>108141.1</v>
      </c>
      <c r="D116" s="28">
        <v>108141.1</v>
      </c>
      <c r="E116" s="28">
        <v>104202.5</v>
      </c>
      <c r="F116" s="28">
        <f t="shared" si="7"/>
        <v>100</v>
      </c>
      <c r="G116" s="28">
        <f t="shared" si="5"/>
        <v>103.7797557640172</v>
      </c>
      <c r="H116" s="28">
        <f t="shared" si="6"/>
        <v>0</v>
      </c>
      <c r="I116" s="28">
        <f t="shared" si="8"/>
        <v>3938.600000000006</v>
      </c>
    </row>
    <row r="117" spans="1:9" ht="63">
      <c r="A117" s="79" t="s">
        <v>260</v>
      </c>
      <c r="B117" s="46" t="s">
        <v>261</v>
      </c>
      <c r="C117" s="43">
        <v>786.9</v>
      </c>
      <c r="D117" s="28">
        <v>786.9</v>
      </c>
      <c r="E117" s="28">
        <v>3337.5</v>
      </c>
      <c r="F117" s="28">
        <f t="shared" si="7"/>
        <v>100</v>
      </c>
      <c r="G117" s="28">
        <f t="shared" si="5"/>
        <v>23.57752808988764</v>
      </c>
      <c r="H117" s="28">
        <f t="shared" si="6"/>
        <v>0</v>
      </c>
      <c r="I117" s="28">
        <f t="shared" si="8"/>
        <v>-2550.6</v>
      </c>
    </row>
    <row r="118" spans="1:9" ht="31.5">
      <c r="A118" s="29" t="s">
        <v>262</v>
      </c>
      <c r="B118" s="26" t="s">
        <v>263</v>
      </c>
      <c r="C118" s="43">
        <v>6552</v>
      </c>
      <c r="D118" s="28">
        <v>6552</v>
      </c>
      <c r="E118" s="28">
        <v>6144.8</v>
      </c>
      <c r="F118" s="28">
        <f t="shared" si="7"/>
        <v>100</v>
      </c>
      <c r="G118" s="28">
        <f t="shared" si="5"/>
        <v>106.62674130972529</v>
      </c>
      <c r="H118" s="28">
        <f t="shared" si="6"/>
        <v>0</v>
      </c>
      <c r="I118" s="28">
        <f t="shared" si="8"/>
        <v>407.1999999999998</v>
      </c>
    </row>
    <row r="119" spans="1:9" ht="31.5">
      <c r="A119" s="47" t="s">
        <v>264</v>
      </c>
      <c r="B119" s="35" t="s">
        <v>265</v>
      </c>
      <c r="C119" s="43">
        <v>1921.9</v>
      </c>
      <c r="D119" s="43">
        <v>1921.9</v>
      </c>
      <c r="E119" s="43">
        <v>0</v>
      </c>
      <c r="F119" s="28">
        <f t="shared" si="7"/>
        <v>100</v>
      </c>
      <c r="G119" s="28" t="s">
        <v>23</v>
      </c>
      <c r="H119" s="28">
        <f t="shared" si="6"/>
        <v>0</v>
      </c>
      <c r="I119" s="28">
        <f t="shared" si="8"/>
        <v>1921.9</v>
      </c>
    </row>
    <row r="120" spans="1:9" ht="31.5">
      <c r="A120" s="48" t="s">
        <v>266</v>
      </c>
      <c r="B120" s="35" t="s">
        <v>267</v>
      </c>
      <c r="C120" s="43">
        <v>871.6</v>
      </c>
      <c r="D120" s="43">
        <v>871.6</v>
      </c>
      <c r="E120" s="43">
        <v>1117.2</v>
      </c>
      <c r="F120" s="28">
        <f t="shared" si="7"/>
        <v>100</v>
      </c>
      <c r="G120" s="28">
        <f t="shared" si="5"/>
        <v>78.01646974579305</v>
      </c>
      <c r="H120" s="28">
        <f t="shared" si="6"/>
        <v>0</v>
      </c>
      <c r="I120" s="28">
        <f t="shared" si="8"/>
        <v>-245.60000000000002</v>
      </c>
    </row>
    <row r="121" spans="1:9" ht="31.5">
      <c r="A121" s="79" t="s">
        <v>268</v>
      </c>
      <c r="B121" s="26" t="s">
        <v>269</v>
      </c>
      <c r="C121" s="43">
        <v>58937.8</v>
      </c>
      <c r="D121" s="28">
        <v>58937.6</v>
      </c>
      <c r="E121" s="28">
        <v>59432.4</v>
      </c>
      <c r="F121" s="28">
        <f t="shared" si="7"/>
        <v>99.99966065920343</v>
      </c>
      <c r="G121" s="28">
        <f t="shared" si="5"/>
        <v>99.16745748110458</v>
      </c>
      <c r="H121" s="28">
        <f t="shared" si="6"/>
        <v>-0.20000000000436557</v>
      </c>
      <c r="I121" s="28">
        <f t="shared" si="8"/>
        <v>-494.8000000000029</v>
      </c>
    </row>
    <row r="122" spans="1:9" ht="31.5">
      <c r="A122" s="48" t="s">
        <v>270</v>
      </c>
      <c r="B122" s="35" t="s">
        <v>271</v>
      </c>
      <c r="C122" s="43">
        <v>0</v>
      </c>
      <c r="D122" s="43">
        <v>0</v>
      </c>
      <c r="E122" s="43">
        <v>4525.8</v>
      </c>
      <c r="F122" s="28" t="s">
        <v>23</v>
      </c>
      <c r="G122" s="28">
        <f t="shared" si="5"/>
        <v>0</v>
      </c>
      <c r="H122" s="28">
        <f t="shared" si="6"/>
        <v>0</v>
      </c>
      <c r="I122" s="28">
        <f t="shared" si="8"/>
        <v>-4525.8</v>
      </c>
    </row>
    <row r="123" spans="1:9" ht="47.25">
      <c r="A123" s="48" t="s">
        <v>272</v>
      </c>
      <c r="B123" s="35" t="s">
        <v>273</v>
      </c>
      <c r="C123" s="43">
        <v>119698.8</v>
      </c>
      <c r="D123" s="43">
        <v>119698.9</v>
      </c>
      <c r="E123" s="43">
        <v>26201.8</v>
      </c>
      <c r="F123" s="28">
        <f t="shared" si="7"/>
        <v>100.00008354302632</v>
      </c>
      <c r="G123" s="28" t="s">
        <v>378</v>
      </c>
      <c r="H123" s="28">
        <f t="shared" si="6"/>
        <v>0.09999999999126885</v>
      </c>
      <c r="I123" s="28">
        <f t="shared" si="8"/>
        <v>93497.09999999999</v>
      </c>
    </row>
    <row r="124" spans="1:9" ht="47.25">
      <c r="A124" s="22" t="s">
        <v>274</v>
      </c>
      <c r="B124" s="49" t="s">
        <v>275</v>
      </c>
      <c r="C124" s="52">
        <v>108284.1</v>
      </c>
      <c r="D124" s="44">
        <v>65284</v>
      </c>
      <c r="E124" s="44">
        <v>85829.5</v>
      </c>
      <c r="F124" s="28">
        <f t="shared" si="7"/>
        <v>60.28955312922211</v>
      </c>
      <c r="G124" s="28">
        <f t="shared" si="5"/>
        <v>76.06242608893213</v>
      </c>
      <c r="H124" s="28">
        <f t="shared" si="6"/>
        <v>-43000.100000000006</v>
      </c>
      <c r="I124" s="28">
        <f t="shared" si="8"/>
        <v>-20545.5</v>
      </c>
    </row>
    <row r="125" spans="1:9" ht="15.75">
      <c r="A125" s="79" t="s">
        <v>276</v>
      </c>
      <c r="B125" s="26" t="s">
        <v>277</v>
      </c>
      <c r="C125" s="43">
        <v>275735.8</v>
      </c>
      <c r="D125" s="28">
        <v>212998.8</v>
      </c>
      <c r="E125" s="28">
        <v>1026536</v>
      </c>
      <c r="F125" s="28">
        <f t="shared" si="7"/>
        <v>77.2474230767278</v>
      </c>
      <c r="G125" s="28">
        <f t="shared" si="5"/>
        <v>20.749277180732093</v>
      </c>
      <c r="H125" s="28">
        <f t="shared" si="6"/>
        <v>-62737</v>
      </c>
      <c r="I125" s="28">
        <f t="shared" si="8"/>
        <v>-813537.2</v>
      </c>
    </row>
    <row r="126" spans="1:9" ht="15.75">
      <c r="A126" s="79" t="s">
        <v>278</v>
      </c>
      <c r="B126" s="26" t="s">
        <v>279</v>
      </c>
      <c r="C126" s="43">
        <v>24585.3</v>
      </c>
      <c r="D126" s="28">
        <v>26406.1</v>
      </c>
      <c r="E126" s="28">
        <v>25368.7</v>
      </c>
      <c r="F126" s="28">
        <f t="shared" si="7"/>
        <v>107.40605158366992</v>
      </c>
      <c r="G126" s="28">
        <f t="shared" si="5"/>
        <v>104.08929113435059</v>
      </c>
      <c r="H126" s="28">
        <f t="shared" si="6"/>
        <v>1820.7999999999993</v>
      </c>
      <c r="I126" s="28">
        <f t="shared" si="8"/>
        <v>1037.3999999999978</v>
      </c>
    </row>
    <row r="127" spans="1:9" ht="15.75">
      <c r="A127" s="79" t="s">
        <v>280</v>
      </c>
      <c r="B127" s="26" t="s">
        <v>277</v>
      </c>
      <c r="C127" s="43">
        <v>15811.8</v>
      </c>
      <c r="D127" s="28">
        <v>15811.8</v>
      </c>
      <c r="E127" s="28">
        <v>9417.8</v>
      </c>
      <c r="F127" s="28">
        <f t="shared" si="7"/>
        <v>100</v>
      </c>
      <c r="G127" s="28">
        <f t="shared" si="5"/>
        <v>167.8927137972775</v>
      </c>
      <c r="H127" s="28">
        <f t="shared" si="6"/>
        <v>0</v>
      </c>
      <c r="I127" s="28">
        <f t="shared" si="8"/>
        <v>6394</v>
      </c>
    </row>
    <row r="128" spans="1:9" ht="15.75">
      <c r="A128" s="79" t="s">
        <v>281</v>
      </c>
      <c r="B128" s="26" t="s">
        <v>277</v>
      </c>
      <c r="C128" s="43">
        <v>52569</v>
      </c>
      <c r="D128" s="28">
        <v>51498.8</v>
      </c>
      <c r="E128" s="28">
        <v>49193</v>
      </c>
      <c r="F128" s="28">
        <f t="shared" si="7"/>
        <v>97.96419943312598</v>
      </c>
      <c r="G128" s="28">
        <f t="shared" si="5"/>
        <v>104.68725225133657</v>
      </c>
      <c r="H128" s="28">
        <f t="shared" si="6"/>
        <v>-1070.199999999997</v>
      </c>
      <c r="I128" s="28">
        <f t="shared" si="8"/>
        <v>2305.800000000003</v>
      </c>
    </row>
    <row r="129" spans="1:9" ht="15.75">
      <c r="A129" s="79" t="s">
        <v>282</v>
      </c>
      <c r="B129" s="26" t="s">
        <v>277</v>
      </c>
      <c r="C129" s="43">
        <v>0</v>
      </c>
      <c r="D129" s="28">
        <v>0</v>
      </c>
      <c r="E129" s="28">
        <v>14643.3</v>
      </c>
      <c r="F129" s="28" t="s">
        <v>23</v>
      </c>
      <c r="G129" s="28">
        <f t="shared" si="5"/>
        <v>0</v>
      </c>
      <c r="H129" s="28">
        <f t="shared" si="6"/>
        <v>0</v>
      </c>
      <c r="I129" s="28">
        <f t="shared" si="8"/>
        <v>-14643.3</v>
      </c>
    </row>
    <row r="130" spans="1:9" ht="31.5">
      <c r="A130" s="24" t="s">
        <v>283</v>
      </c>
      <c r="B130" s="34" t="s">
        <v>284</v>
      </c>
      <c r="C130" s="75">
        <f>SUM(C131:C144)</f>
        <v>2797949.1</v>
      </c>
      <c r="D130" s="25">
        <f>SUM(D131:D144)</f>
        <v>2765187.0000000005</v>
      </c>
      <c r="E130" s="25">
        <f>SUM(E131:E144)</f>
        <v>2822680.4999999995</v>
      </c>
      <c r="F130" s="25">
        <f t="shared" si="7"/>
        <v>98.82906733364094</v>
      </c>
      <c r="G130" s="25">
        <f t="shared" si="5"/>
        <v>97.96315948616929</v>
      </c>
      <c r="H130" s="28">
        <f t="shared" si="6"/>
        <v>-32762.099999999627</v>
      </c>
      <c r="I130" s="25">
        <f t="shared" si="8"/>
        <v>-57493.49999999907</v>
      </c>
    </row>
    <row r="131" spans="1:9" ht="47.25">
      <c r="A131" s="79" t="s">
        <v>285</v>
      </c>
      <c r="B131" s="26" t="s">
        <v>286</v>
      </c>
      <c r="C131" s="43">
        <v>9464.4</v>
      </c>
      <c r="D131" s="28">
        <v>9399.6</v>
      </c>
      <c r="E131" s="28">
        <v>9281.9</v>
      </c>
      <c r="F131" s="28">
        <f t="shared" si="7"/>
        <v>99.315329022442</v>
      </c>
      <c r="G131" s="28">
        <f t="shared" si="5"/>
        <v>101.26805934129865</v>
      </c>
      <c r="H131" s="28">
        <f t="shared" si="6"/>
        <v>-64.79999999999927</v>
      </c>
      <c r="I131" s="28">
        <f t="shared" si="8"/>
        <v>117.70000000000073</v>
      </c>
    </row>
    <row r="132" spans="1:9" ht="47.25">
      <c r="A132" s="79" t="s">
        <v>287</v>
      </c>
      <c r="B132" s="26" t="s">
        <v>288</v>
      </c>
      <c r="C132" s="43">
        <v>193312.2</v>
      </c>
      <c r="D132" s="28">
        <v>169206.4</v>
      </c>
      <c r="E132" s="28">
        <v>159021.7</v>
      </c>
      <c r="F132" s="28">
        <f t="shared" si="7"/>
        <v>87.53011967170204</v>
      </c>
      <c r="G132" s="28">
        <f t="shared" si="5"/>
        <v>106.40459761152093</v>
      </c>
      <c r="H132" s="28">
        <f t="shared" si="6"/>
        <v>-24105.800000000017</v>
      </c>
      <c r="I132" s="28">
        <f t="shared" si="8"/>
        <v>10184.699999999983</v>
      </c>
    </row>
    <row r="133" spans="1:9" ht="31.5">
      <c r="A133" s="48" t="s">
        <v>289</v>
      </c>
      <c r="B133" s="35" t="s">
        <v>290</v>
      </c>
      <c r="C133" s="43">
        <v>6737.7</v>
      </c>
      <c r="D133" s="28">
        <v>6603.6</v>
      </c>
      <c r="E133" s="28">
        <v>5853.6</v>
      </c>
      <c r="F133" s="28">
        <f t="shared" si="7"/>
        <v>98.00970657642817</v>
      </c>
      <c r="G133" s="28">
        <f t="shared" si="5"/>
        <v>112.81262812628125</v>
      </c>
      <c r="H133" s="28">
        <f t="shared" si="6"/>
        <v>-134.09999999999945</v>
      </c>
      <c r="I133" s="28">
        <f t="shared" si="8"/>
        <v>750</v>
      </c>
    </row>
    <row r="134" spans="1:9" ht="31.5">
      <c r="A134" s="48" t="s">
        <v>291</v>
      </c>
      <c r="B134" s="35" t="s">
        <v>290</v>
      </c>
      <c r="C134" s="43">
        <v>421186.9</v>
      </c>
      <c r="D134" s="28">
        <v>419144</v>
      </c>
      <c r="E134" s="28">
        <v>550891.4</v>
      </c>
      <c r="F134" s="28">
        <f aca="true" t="shared" si="9" ref="F134:F167">D134/C134*100</f>
        <v>99.51496592130476</v>
      </c>
      <c r="G134" s="28">
        <f t="shared" si="5"/>
        <v>76.08468747197723</v>
      </c>
      <c r="H134" s="28">
        <f aca="true" t="shared" si="10" ref="H134:H167">D134-C134</f>
        <v>-2042.9000000000233</v>
      </c>
      <c r="I134" s="28">
        <f t="shared" si="8"/>
        <v>-131747.40000000002</v>
      </c>
    </row>
    <row r="135" spans="1:9" ht="31.5">
      <c r="A135" s="48" t="s">
        <v>292</v>
      </c>
      <c r="B135" s="35" t="s">
        <v>290</v>
      </c>
      <c r="C135" s="43">
        <v>1878488.1</v>
      </c>
      <c r="D135" s="28">
        <v>1878488.1</v>
      </c>
      <c r="E135" s="28">
        <v>1745335.2</v>
      </c>
      <c r="F135" s="28">
        <f t="shared" si="9"/>
        <v>100</v>
      </c>
      <c r="G135" s="28">
        <f t="shared" si="5"/>
        <v>107.62907320038009</v>
      </c>
      <c r="H135" s="28">
        <f t="shared" si="10"/>
        <v>0</v>
      </c>
      <c r="I135" s="28">
        <f t="shared" si="8"/>
        <v>133152.90000000014</v>
      </c>
    </row>
    <row r="136" spans="1:9" ht="47.25">
      <c r="A136" s="50" t="s">
        <v>293</v>
      </c>
      <c r="B136" s="51" t="s">
        <v>294</v>
      </c>
      <c r="C136" s="52">
        <v>104452</v>
      </c>
      <c r="D136" s="52">
        <v>103106.7</v>
      </c>
      <c r="E136" s="52">
        <v>95783.1</v>
      </c>
      <c r="F136" s="28">
        <f t="shared" si="9"/>
        <v>98.71203998008654</v>
      </c>
      <c r="G136" s="28">
        <f t="shared" si="5"/>
        <v>107.64602523827271</v>
      </c>
      <c r="H136" s="28">
        <f t="shared" si="10"/>
        <v>-1345.300000000003</v>
      </c>
      <c r="I136" s="28">
        <f aca="true" t="shared" si="11" ref="I136:I167">D136-E136</f>
        <v>7323.599999999991</v>
      </c>
    </row>
    <row r="137" spans="1:9" ht="78.75">
      <c r="A137" s="48" t="s">
        <v>295</v>
      </c>
      <c r="B137" s="26" t="s">
        <v>296</v>
      </c>
      <c r="C137" s="43">
        <v>27059.1</v>
      </c>
      <c r="D137" s="28">
        <v>27059.1</v>
      </c>
      <c r="E137" s="28">
        <v>26400.9</v>
      </c>
      <c r="F137" s="28">
        <f t="shared" si="9"/>
        <v>100</v>
      </c>
      <c r="G137" s="28">
        <f aca="true" t="shared" si="12" ref="G137:G167">D137/E137*100</f>
        <v>102.49309682624454</v>
      </c>
      <c r="H137" s="28">
        <f t="shared" si="10"/>
        <v>0</v>
      </c>
      <c r="I137" s="28">
        <f t="shared" si="11"/>
        <v>658.1999999999971</v>
      </c>
    </row>
    <row r="138" spans="1:9" ht="63">
      <c r="A138" s="47" t="s">
        <v>297</v>
      </c>
      <c r="B138" s="26" t="s">
        <v>298</v>
      </c>
      <c r="C138" s="43">
        <v>16449.6</v>
      </c>
      <c r="D138" s="28">
        <v>16449.6</v>
      </c>
      <c r="E138" s="28">
        <v>98730.7</v>
      </c>
      <c r="F138" s="28">
        <f t="shared" si="9"/>
        <v>100</v>
      </c>
      <c r="G138" s="28">
        <f t="shared" si="12"/>
        <v>16.661079076720817</v>
      </c>
      <c r="H138" s="28">
        <f t="shared" si="10"/>
        <v>0</v>
      </c>
      <c r="I138" s="28">
        <f t="shared" si="11"/>
        <v>-82281.1</v>
      </c>
    </row>
    <row r="139" spans="1:9" ht="63">
      <c r="A139" s="47" t="s">
        <v>299</v>
      </c>
      <c r="B139" s="26" t="s">
        <v>300</v>
      </c>
      <c r="C139" s="43">
        <v>3</v>
      </c>
      <c r="D139" s="28">
        <v>3</v>
      </c>
      <c r="E139" s="28">
        <v>166.8</v>
      </c>
      <c r="F139" s="28">
        <f t="shared" si="9"/>
        <v>100</v>
      </c>
      <c r="G139" s="28">
        <f t="shared" si="12"/>
        <v>1.7985611510791366</v>
      </c>
      <c r="H139" s="28">
        <f t="shared" si="10"/>
        <v>0</v>
      </c>
      <c r="I139" s="28">
        <f t="shared" si="11"/>
        <v>-163.8</v>
      </c>
    </row>
    <row r="140" spans="1:9" ht="63">
      <c r="A140" s="48" t="s">
        <v>302</v>
      </c>
      <c r="B140" s="35" t="s">
        <v>303</v>
      </c>
      <c r="C140" s="43">
        <v>16602.2</v>
      </c>
      <c r="D140" s="28">
        <v>16602.2</v>
      </c>
      <c r="E140" s="28">
        <v>15866.9</v>
      </c>
      <c r="F140" s="28">
        <f t="shared" si="9"/>
        <v>100</v>
      </c>
      <c r="G140" s="28">
        <f t="shared" si="12"/>
        <v>104.63417554783858</v>
      </c>
      <c r="H140" s="28">
        <f t="shared" si="10"/>
        <v>0</v>
      </c>
      <c r="I140" s="28">
        <f t="shared" si="11"/>
        <v>735.3000000000011</v>
      </c>
    </row>
    <row r="141" spans="1:9" ht="31.5">
      <c r="A141" s="79" t="s">
        <v>304</v>
      </c>
      <c r="B141" s="35" t="s">
        <v>305</v>
      </c>
      <c r="C141" s="43">
        <v>100852.3</v>
      </c>
      <c r="D141" s="28">
        <v>95783.1</v>
      </c>
      <c r="E141" s="28">
        <v>89581.9</v>
      </c>
      <c r="F141" s="28">
        <f t="shared" si="9"/>
        <v>94.97363966910027</v>
      </c>
      <c r="G141" s="28">
        <f t="shared" si="12"/>
        <v>106.92238052553029</v>
      </c>
      <c r="H141" s="28">
        <f t="shared" si="10"/>
        <v>-5069.199999999997</v>
      </c>
      <c r="I141" s="28">
        <f t="shared" si="11"/>
        <v>6201.200000000012</v>
      </c>
    </row>
    <row r="142" spans="1:9" ht="63">
      <c r="A142" s="79" t="s">
        <v>306</v>
      </c>
      <c r="B142" s="26" t="s">
        <v>307</v>
      </c>
      <c r="C142" s="43">
        <v>17904</v>
      </c>
      <c r="D142" s="28">
        <v>17904</v>
      </c>
      <c r="E142" s="28">
        <v>17714.1</v>
      </c>
      <c r="F142" s="28">
        <f t="shared" si="9"/>
        <v>100</v>
      </c>
      <c r="G142" s="28">
        <f t="shared" si="12"/>
        <v>101.07202736802887</v>
      </c>
      <c r="H142" s="28">
        <f t="shared" si="10"/>
        <v>0</v>
      </c>
      <c r="I142" s="28">
        <f t="shared" si="11"/>
        <v>189.90000000000146</v>
      </c>
    </row>
    <row r="143" spans="1:9" ht="31.5">
      <c r="A143" s="48" t="s">
        <v>308</v>
      </c>
      <c r="B143" s="35" t="s">
        <v>309</v>
      </c>
      <c r="C143" s="43">
        <v>5276.3</v>
      </c>
      <c r="D143" s="28">
        <v>5276.3</v>
      </c>
      <c r="E143" s="28">
        <v>7891</v>
      </c>
      <c r="F143" s="28">
        <f t="shared" si="9"/>
        <v>100</v>
      </c>
      <c r="G143" s="28">
        <f t="shared" si="12"/>
        <v>66.8647826637942</v>
      </c>
      <c r="H143" s="28">
        <f t="shared" si="10"/>
        <v>0</v>
      </c>
      <c r="I143" s="28">
        <f t="shared" si="11"/>
        <v>-2614.7</v>
      </c>
    </row>
    <row r="144" spans="1:9" ht="15.75">
      <c r="A144" s="79" t="s">
        <v>310</v>
      </c>
      <c r="B144" s="26" t="s">
        <v>311</v>
      </c>
      <c r="C144" s="43">
        <v>161.3</v>
      </c>
      <c r="D144" s="28">
        <v>161.3</v>
      </c>
      <c r="E144" s="28">
        <v>161.3</v>
      </c>
      <c r="F144" s="28">
        <f t="shared" si="9"/>
        <v>100</v>
      </c>
      <c r="G144" s="28">
        <f t="shared" si="12"/>
        <v>100</v>
      </c>
      <c r="H144" s="28">
        <f t="shared" si="10"/>
        <v>0</v>
      </c>
      <c r="I144" s="28">
        <f t="shared" si="11"/>
        <v>0</v>
      </c>
    </row>
    <row r="145" spans="1:9" ht="31.5">
      <c r="A145" s="24" t="s">
        <v>312</v>
      </c>
      <c r="B145" s="34" t="s">
        <v>16</v>
      </c>
      <c r="C145" s="75">
        <f>SUM(C146:C152)</f>
        <v>222390.6</v>
      </c>
      <c r="D145" s="25">
        <f>SUM(D146:D152)</f>
        <v>221715.1</v>
      </c>
      <c r="E145" s="25">
        <f>SUM(E146:E152)</f>
        <v>88527.3</v>
      </c>
      <c r="F145" s="25">
        <f t="shared" si="9"/>
        <v>99.69625514747476</v>
      </c>
      <c r="G145" s="25" t="s">
        <v>377</v>
      </c>
      <c r="H145" s="28">
        <f t="shared" si="10"/>
        <v>-675.5</v>
      </c>
      <c r="I145" s="25">
        <f t="shared" si="11"/>
        <v>133187.8</v>
      </c>
    </row>
    <row r="146" spans="1:9" ht="78.75">
      <c r="A146" s="29" t="s">
        <v>313</v>
      </c>
      <c r="B146" s="26" t="s">
        <v>314</v>
      </c>
      <c r="C146" s="43">
        <v>8664.1</v>
      </c>
      <c r="D146" s="28">
        <v>8664.1</v>
      </c>
      <c r="E146" s="28">
        <v>2737.5</v>
      </c>
      <c r="F146" s="28">
        <f t="shared" si="9"/>
        <v>100</v>
      </c>
      <c r="G146" s="28" t="s">
        <v>379</v>
      </c>
      <c r="H146" s="28">
        <f t="shared" si="10"/>
        <v>0</v>
      </c>
      <c r="I146" s="28">
        <f t="shared" si="11"/>
        <v>5926.6</v>
      </c>
    </row>
    <row r="147" spans="1:9" ht="78.75">
      <c r="A147" s="29" t="s">
        <v>315</v>
      </c>
      <c r="B147" s="26" t="s">
        <v>316</v>
      </c>
      <c r="C147" s="43">
        <v>82189.4</v>
      </c>
      <c r="D147" s="28">
        <v>81589.4</v>
      </c>
      <c r="E147" s="28">
        <v>80644.6</v>
      </c>
      <c r="F147" s="28">
        <f t="shared" si="9"/>
        <v>99.2699788537208</v>
      </c>
      <c r="G147" s="28">
        <f t="shared" si="12"/>
        <v>101.17156015405865</v>
      </c>
      <c r="H147" s="28">
        <f t="shared" si="10"/>
        <v>-600</v>
      </c>
      <c r="I147" s="28">
        <f t="shared" si="11"/>
        <v>944.7999999999884</v>
      </c>
    </row>
    <row r="148" spans="1:9" ht="47.25">
      <c r="A148" s="71" t="s">
        <v>360</v>
      </c>
      <c r="B148" s="72" t="s">
        <v>361</v>
      </c>
      <c r="C148" s="43">
        <v>2500</v>
      </c>
      <c r="D148" s="28">
        <v>2500</v>
      </c>
      <c r="E148" s="28">
        <v>0</v>
      </c>
      <c r="F148" s="28">
        <f t="shared" si="9"/>
        <v>100</v>
      </c>
      <c r="G148" s="28" t="s">
        <v>23</v>
      </c>
      <c r="H148" s="28">
        <f t="shared" si="10"/>
        <v>0</v>
      </c>
      <c r="I148" s="28">
        <f t="shared" si="11"/>
        <v>2500</v>
      </c>
    </row>
    <row r="149" spans="1:9" ht="31.5">
      <c r="A149" s="48" t="s">
        <v>317</v>
      </c>
      <c r="B149" s="26" t="s">
        <v>318</v>
      </c>
      <c r="C149" s="43">
        <v>127638.7</v>
      </c>
      <c r="D149" s="28">
        <v>127566.7</v>
      </c>
      <c r="E149" s="28">
        <v>4456.8</v>
      </c>
      <c r="F149" s="28">
        <f t="shared" si="9"/>
        <v>99.94359077615175</v>
      </c>
      <c r="G149" s="28" t="s">
        <v>380</v>
      </c>
      <c r="H149" s="28">
        <f t="shared" si="10"/>
        <v>-72</v>
      </c>
      <c r="I149" s="28">
        <f t="shared" si="11"/>
        <v>123109.9</v>
      </c>
    </row>
    <row r="150" spans="1:9" ht="31.5">
      <c r="A150" s="48" t="s">
        <v>319</v>
      </c>
      <c r="B150" s="26" t="s">
        <v>318</v>
      </c>
      <c r="C150" s="43">
        <v>1068.4</v>
      </c>
      <c r="D150" s="28">
        <v>1064.9</v>
      </c>
      <c r="E150" s="28">
        <v>663.4</v>
      </c>
      <c r="F150" s="28">
        <f t="shared" si="9"/>
        <v>99.67240733807563</v>
      </c>
      <c r="G150" s="28">
        <f t="shared" si="12"/>
        <v>160.52155562255052</v>
      </c>
      <c r="H150" s="28">
        <f t="shared" si="10"/>
        <v>-3.5</v>
      </c>
      <c r="I150" s="28">
        <f t="shared" si="11"/>
        <v>401.5000000000001</v>
      </c>
    </row>
    <row r="151" spans="1:9" ht="110.25">
      <c r="A151" s="71" t="s">
        <v>362</v>
      </c>
      <c r="B151" s="72" t="s">
        <v>363</v>
      </c>
      <c r="C151" s="43">
        <v>330</v>
      </c>
      <c r="D151" s="28">
        <v>330</v>
      </c>
      <c r="E151" s="28">
        <v>0</v>
      </c>
      <c r="F151" s="28">
        <f t="shared" si="9"/>
        <v>100</v>
      </c>
      <c r="G151" s="28" t="s">
        <v>23</v>
      </c>
      <c r="H151" s="28">
        <f t="shared" si="10"/>
        <v>0</v>
      </c>
      <c r="I151" s="28">
        <f t="shared" si="11"/>
        <v>330</v>
      </c>
    </row>
    <row r="152" spans="1:9" ht="31.5">
      <c r="A152" s="48" t="s">
        <v>320</v>
      </c>
      <c r="B152" s="26" t="s">
        <v>318</v>
      </c>
      <c r="C152" s="43">
        <v>0</v>
      </c>
      <c r="D152" s="28">
        <v>0</v>
      </c>
      <c r="E152" s="28">
        <v>25</v>
      </c>
      <c r="F152" s="28" t="s">
        <v>23</v>
      </c>
      <c r="G152" s="28">
        <f t="shared" si="12"/>
        <v>0</v>
      </c>
      <c r="H152" s="28">
        <f t="shared" si="10"/>
        <v>0</v>
      </c>
      <c r="I152" s="28">
        <f t="shared" si="11"/>
        <v>-25</v>
      </c>
    </row>
    <row r="153" spans="1:9" ht="31.5">
      <c r="A153" s="24" t="s">
        <v>321</v>
      </c>
      <c r="B153" s="34" t="s">
        <v>27</v>
      </c>
      <c r="C153" s="75">
        <f>SUM(C154:C157)</f>
        <v>2466.5</v>
      </c>
      <c r="D153" s="25">
        <f>SUM(D154:D157)</f>
        <v>2475.1</v>
      </c>
      <c r="E153" s="25">
        <f>SUM(E154:E157)</f>
        <v>1114.3</v>
      </c>
      <c r="F153" s="25">
        <f t="shared" si="9"/>
        <v>100.34867220758159</v>
      </c>
      <c r="G153" s="25" t="s">
        <v>180</v>
      </c>
      <c r="H153" s="28">
        <f t="shared" si="10"/>
        <v>8.599999999999909</v>
      </c>
      <c r="I153" s="25">
        <f t="shared" si="11"/>
        <v>1360.8</v>
      </c>
    </row>
    <row r="154" spans="1:9" ht="31.5">
      <c r="A154" s="29" t="s">
        <v>322</v>
      </c>
      <c r="B154" s="26" t="s">
        <v>323</v>
      </c>
      <c r="C154" s="43">
        <v>1500</v>
      </c>
      <c r="D154" s="28">
        <v>1500</v>
      </c>
      <c r="E154" s="28">
        <v>778.8</v>
      </c>
      <c r="F154" s="28">
        <f t="shared" si="9"/>
        <v>100</v>
      </c>
      <c r="G154" s="28">
        <f t="shared" si="12"/>
        <v>192.6040061633282</v>
      </c>
      <c r="H154" s="28">
        <f t="shared" si="10"/>
        <v>0</v>
      </c>
      <c r="I154" s="28">
        <f t="shared" si="11"/>
        <v>721.2</v>
      </c>
    </row>
    <row r="155" spans="1:9" ht="47.25">
      <c r="A155" s="29" t="s">
        <v>324</v>
      </c>
      <c r="B155" s="26" t="s">
        <v>325</v>
      </c>
      <c r="C155" s="43">
        <v>276</v>
      </c>
      <c r="D155" s="28">
        <v>276</v>
      </c>
      <c r="E155" s="28">
        <v>28</v>
      </c>
      <c r="F155" s="28">
        <f t="shared" si="9"/>
        <v>100</v>
      </c>
      <c r="G155" s="28" t="s">
        <v>301</v>
      </c>
      <c r="H155" s="28">
        <f t="shared" si="10"/>
        <v>0</v>
      </c>
      <c r="I155" s="28">
        <f t="shared" si="11"/>
        <v>248</v>
      </c>
    </row>
    <row r="156" spans="1:9" ht="47.25">
      <c r="A156" s="29" t="s">
        <v>326</v>
      </c>
      <c r="B156" s="26" t="s">
        <v>325</v>
      </c>
      <c r="C156" s="43">
        <v>605</v>
      </c>
      <c r="D156" s="28">
        <v>605</v>
      </c>
      <c r="E156" s="28">
        <v>297.5</v>
      </c>
      <c r="F156" s="28">
        <f t="shared" si="9"/>
        <v>100</v>
      </c>
      <c r="G156" s="28" t="s">
        <v>88</v>
      </c>
      <c r="H156" s="28">
        <f t="shared" si="10"/>
        <v>0</v>
      </c>
      <c r="I156" s="28">
        <f t="shared" si="11"/>
        <v>307.5</v>
      </c>
    </row>
    <row r="157" spans="1:9" ht="47.25">
      <c r="A157" s="29" t="s">
        <v>327</v>
      </c>
      <c r="B157" s="26" t="s">
        <v>325</v>
      </c>
      <c r="C157" s="43">
        <v>85.5</v>
      </c>
      <c r="D157" s="28">
        <v>94.1</v>
      </c>
      <c r="E157" s="28">
        <v>10</v>
      </c>
      <c r="F157" s="28">
        <f t="shared" si="9"/>
        <v>110.05847953216374</v>
      </c>
      <c r="G157" s="28" t="s">
        <v>381</v>
      </c>
      <c r="H157" s="28">
        <f t="shared" si="10"/>
        <v>8.599999999999994</v>
      </c>
      <c r="I157" s="28">
        <f t="shared" si="11"/>
        <v>84.1</v>
      </c>
    </row>
    <row r="158" spans="1:9" ht="31.5">
      <c r="A158" s="24" t="s">
        <v>328</v>
      </c>
      <c r="B158" s="34" t="s">
        <v>17</v>
      </c>
      <c r="C158" s="75">
        <f>SUM(C159:C162)</f>
        <v>263.70000000000005</v>
      </c>
      <c r="D158" s="25">
        <f>SUM(D159:D163)</f>
        <v>322.59999999999997</v>
      </c>
      <c r="E158" s="25">
        <f>SUM(E159:E161)</f>
        <v>75.4</v>
      </c>
      <c r="F158" s="25">
        <f t="shared" si="9"/>
        <v>122.33598786499806</v>
      </c>
      <c r="G158" s="25" t="s">
        <v>382</v>
      </c>
      <c r="H158" s="28">
        <f t="shared" si="10"/>
        <v>58.89999999999992</v>
      </c>
      <c r="I158" s="25">
        <f>D158-E158</f>
        <v>247.19999999999996</v>
      </c>
    </row>
    <row r="159" spans="1:9" ht="47.25">
      <c r="A159" s="23" t="s">
        <v>329</v>
      </c>
      <c r="B159" s="26" t="s">
        <v>330</v>
      </c>
      <c r="C159" s="43">
        <v>0</v>
      </c>
      <c r="D159" s="28">
        <v>0</v>
      </c>
      <c r="E159" s="28">
        <v>1.5</v>
      </c>
      <c r="F159" s="28" t="s">
        <v>23</v>
      </c>
      <c r="G159" s="28">
        <f t="shared" si="12"/>
        <v>0</v>
      </c>
      <c r="H159" s="28">
        <f t="shared" si="10"/>
        <v>0</v>
      </c>
      <c r="I159" s="28">
        <f t="shared" si="11"/>
        <v>-1.5</v>
      </c>
    </row>
    <row r="160" spans="1:9" ht="47.25">
      <c r="A160" s="23" t="s">
        <v>331</v>
      </c>
      <c r="B160" s="26" t="s">
        <v>330</v>
      </c>
      <c r="C160" s="43">
        <v>91.1</v>
      </c>
      <c r="D160" s="28">
        <v>91.1</v>
      </c>
      <c r="E160" s="28">
        <v>44.8</v>
      </c>
      <c r="F160" s="28">
        <f t="shared" si="9"/>
        <v>100</v>
      </c>
      <c r="G160" s="28" t="s">
        <v>88</v>
      </c>
      <c r="H160" s="28">
        <f t="shared" si="10"/>
        <v>0</v>
      </c>
      <c r="I160" s="28">
        <f t="shared" si="11"/>
        <v>46.3</v>
      </c>
    </row>
    <row r="161" spans="1:9" ht="47.25">
      <c r="A161" s="23" t="s">
        <v>332</v>
      </c>
      <c r="B161" s="26" t="s">
        <v>330</v>
      </c>
      <c r="C161" s="43">
        <v>171.5</v>
      </c>
      <c r="D161" s="28">
        <v>171.6</v>
      </c>
      <c r="E161" s="28">
        <v>29.1</v>
      </c>
      <c r="F161" s="28">
        <f t="shared" si="9"/>
        <v>100.05830903790087</v>
      </c>
      <c r="G161" s="28" t="s">
        <v>383</v>
      </c>
      <c r="H161" s="28">
        <f t="shared" si="10"/>
        <v>0.09999999999999432</v>
      </c>
      <c r="I161" s="28">
        <f t="shared" si="11"/>
        <v>142.5</v>
      </c>
    </row>
    <row r="162" spans="1:9" ht="47.25">
      <c r="A162" s="29" t="s">
        <v>364</v>
      </c>
      <c r="B162" s="26" t="s">
        <v>330</v>
      </c>
      <c r="C162" s="43">
        <v>1.1</v>
      </c>
      <c r="D162" s="28">
        <v>1</v>
      </c>
      <c r="E162" s="28">
        <v>0</v>
      </c>
      <c r="F162" s="28">
        <f t="shared" si="9"/>
        <v>90.9090909090909</v>
      </c>
      <c r="G162" s="28" t="s">
        <v>23</v>
      </c>
      <c r="H162" s="28">
        <f t="shared" si="10"/>
        <v>-0.10000000000000009</v>
      </c>
      <c r="I162" s="28">
        <f t="shared" si="11"/>
        <v>1</v>
      </c>
    </row>
    <row r="163" spans="1:9" ht="31.5">
      <c r="A163" s="29" t="s">
        <v>365</v>
      </c>
      <c r="B163" s="26" t="s">
        <v>366</v>
      </c>
      <c r="C163" s="43">
        <v>0</v>
      </c>
      <c r="D163" s="28">
        <v>58.9</v>
      </c>
      <c r="E163" s="28">
        <v>0</v>
      </c>
      <c r="F163" s="28" t="s">
        <v>23</v>
      </c>
      <c r="G163" s="28" t="s">
        <v>23</v>
      </c>
      <c r="H163" s="28">
        <f t="shared" si="10"/>
        <v>58.9</v>
      </c>
      <c r="I163" s="28">
        <f t="shared" si="11"/>
        <v>58.9</v>
      </c>
    </row>
    <row r="164" spans="1:9" ht="94.5">
      <c r="A164" s="45" t="s">
        <v>333</v>
      </c>
      <c r="B164" s="34" t="s">
        <v>334</v>
      </c>
      <c r="C164" s="75">
        <v>0</v>
      </c>
      <c r="D164" s="28">
        <v>436.4</v>
      </c>
      <c r="E164" s="28">
        <v>2053.4</v>
      </c>
      <c r="F164" s="28" t="s">
        <v>23</v>
      </c>
      <c r="G164" s="28">
        <f t="shared" si="12"/>
        <v>21.252556735170934</v>
      </c>
      <c r="H164" s="28">
        <f t="shared" si="10"/>
        <v>436.4</v>
      </c>
      <c r="I164" s="28">
        <f t="shared" si="11"/>
        <v>-1617</v>
      </c>
    </row>
    <row r="165" spans="1:9" ht="47.25">
      <c r="A165" s="45" t="s">
        <v>335</v>
      </c>
      <c r="B165" s="34" t="s">
        <v>337</v>
      </c>
      <c r="C165" s="75">
        <v>0</v>
      </c>
      <c r="D165" s="28">
        <v>-36599.6</v>
      </c>
      <c r="E165" s="28">
        <v>-111549.9</v>
      </c>
      <c r="F165" s="28" t="s">
        <v>23</v>
      </c>
      <c r="G165" s="28">
        <f t="shared" si="12"/>
        <v>32.81006975353631</v>
      </c>
      <c r="H165" s="28">
        <f t="shared" si="10"/>
        <v>-36599.6</v>
      </c>
      <c r="I165" s="28">
        <f t="shared" si="11"/>
        <v>74950.29999999999</v>
      </c>
    </row>
    <row r="166" spans="1:9" ht="15.75">
      <c r="A166" s="90" t="s">
        <v>19</v>
      </c>
      <c r="B166" s="91"/>
      <c r="C166" s="75">
        <f>C100+C153+C158+C164+C165</f>
        <v>5231884.899999999</v>
      </c>
      <c r="D166" s="25">
        <f>D100+D153+D158+D164+D165</f>
        <v>5168781.2</v>
      </c>
      <c r="E166" s="25">
        <f>E100+E153+E158+E164+E165</f>
        <v>5697520.199999999</v>
      </c>
      <c r="F166" s="25">
        <f t="shared" si="9"/>
        <v>98.79386299190183</v>
      </c>
      <c r="G166" s="25">
        <f t="shared" si="12"/>
        <v>90.71983983488117</v>
      </c>
      <c r="H166" s="25">
        <f t="shared" si="10"/>
        <v>-63103.699999999255</v>
      </c>
      <c r="I166" s="25">
        <f t="shared" si="11"/>
        <v>-528738.9999999991</v>
      </c>
    </row>
    <row r="167" spans="1:9" ht="15.75">
      <c r="A167" s="92" t="s">
        <v>20</v>
      </c>
      <c r="B167" s="92"/>
      <c r="C167" s="75">
        <f>C166+C99</f>
        <v>7944546.199999999</v>
      </c>
      <c r="D167" s="25">
        <f>D166+D99</f>
        <v>7926787.300000001</v>
      </c>
      <c r="E167" s="25">
        <f>E166+E99</f>
        <v>7968811.299999999</v>
      </c>
      <c r="F167" s="25">
        <f t="shared" si="9"/>
        <v>99.77646426173469</v>
      </c>
      <c r="G167" s="25">
        <f t="shared" si="12"/>
        <v>99.47264405671147</v>
      </c>
      <c r="H167" s="25">
        <f t="shared" si="10"/>
        <v>-17758.89999999851</v>
      </c>
      <c r="I167" s="25">
        <f t="shared" si="11"/>
        <v>-42023.99999999814</v>
      </c>
    </row>
  </sheetData>
  <sheetProtection/>
  <mergeCells count="12">
    <mergeCell ref="A35:B35"/>
    <mergeCell ref="A98:B98"/>
    <mergeCell ref="A166:B166"/>
    <mergeCell ref="A167:B167"/>
    <mergeCell ref="H1:I1"/>
    <mergeCell ref="A2:I2"/>
    <mergeCell ref="A4:A5"/>
    <mergeCell ref="B4:B5"/>
    <mergeCell ref="C4:C5"/>
    <mergeCell ref="D4:E4"/>
    <mergeCell ref="F4:G4"/>
    <mergeCell ref="H4:I4"/>
  </mergeCells>
  <printOptions/>
  <pageMargins left="0.3937007874015748" right="0.3937007874015748" top="0.5511811023622047" bottom="0.2755905511811024" header="0.31496062992125984" footer="0.2755905511811024"/>
  <pageSetup fitToHeight="35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52.625" style="0" customWidth="1"/>
    <col min="2" max="2" width="14.625" style="58" customWidth="1"/>
    <col min="3" max="3" width="15.125" style="58" customWidth="1"/>
    <col min="4" max="4" width="14.125" style="58" customWidth="1"/>
    <col min="5" max="5" width="15.375" style="58" customWidth="1"/>
    <col min="6" max="6" width="12.625" style="58" customWidth="1"/>
  </cols>
  <sheetData>
    <row r="1" spans="5:6" ht="15.75">
      <c r="E1" s="97" t="s">
        <v>391</v>
      </c>
      <c r="F1" s="98"/>
    </row>
    <row r="2" spans="1:6" ht="64.5" customHeight="1">
      <c r="A2" s="99" t="s">
        <v>68</v>
      </c>
      <c r="B2" s="99"/>
      <c r="C2" s="99"/>
      <c r="D2" s="99"/>
      <c r="E2" s="99"/>
      <c r="F2" s="99"/>
    </row>
    <row r="3" ht="11.25" customHeight="1"/>
    <row r="4" spans="1:6" ht="12.75" customHeight="1">
      <c r="A4" s="95" t="s">
        <v>0</v>
      </c>
      <c r="B4" s="100" t="s">
        <v>367</v>
      </c>
      <c r="C4" s="100" t="s">
        <v>368</v>
      </c>
      <c r="D4" s="100" t="s">
        <v>369</v>
      </c>
      <c r="E4" s="102" t="s">
        <v>370</v>
      </c>
      <c r="F4" s="102" t="s">
        <v>371</v>
      </c>
    </row>
    <row r="5" spans="1:9" ht="65.25" customHeight="1">
      <c r="A5" s="96"/>
      <c r="B5" s="101"/>
      <c r="C5" s="101"/>
      <c r="D5" s="101"/>
      <c r="E5" s="102"/>
      <c r="F5" s="102"/>
      <c r="I5" t="s">
        <v>62</v>
      </c>
    </row>
    <row r="6" spans="1:6" ht="15.75" customHeight="1">
      <c r="A6" s="95" t="s">
        <v>44</v>
      </c>
      <c r="B6" s="94">
        <f>SUM(B8:B15)</f>
        <v>62043.100000000006</v>
      </c>
      <c r="C6" s="94">
        <f>SUM(C8:C15)</f>
        <v>62043.100000000006</v>
      </c>
      <c r="D6" s="94">
        <f>C6-B6</f>
        <v>0</v>
      </c>
      <c r="E6" s="94">
        <f>SUM(E8:E15)</f>
        <v>74649.5</v>
      </c>
      <c r="F6" s="94">
        <f>E6-C6</f>
        <v>12606.399999999994</v>
      </c>
    </row>
    <row r="7" spans="1:6" ht="12.75" customHeight="1">
      <c r="A7" s="96"/>
      <c r="B7" s="94"/>
      <c r="C7" s="94"/>
      <c r="D7" s="94"/>
      <c r="E7" s="94"/>
      <c r="F7" s="94"/>
    </row>
    <row r="8" spans="1:6" ht="15.75">
      <c r="A8" s="8" t="s">
        <v>30</v>
      </c>
      <c r="B8" s="59">
        <v>8773.3</v>
      </c>
      <c r="C8" s="59">
        <v>8773.3</v>
      </c>
      <c r="D8" s="59">
        <f>C8-B8</f>
        <v>0</v>
      </c>
      <c r="E8" s="59">
        <v>16374.8</v>
      </c>
      <c r="F8" s="59">
        <f>E8-C8</f>
        <v>7601.5</v>
      </c>
    </row>
    <row r="9" spans="1:6" ht="31.5">
      <c r="A9" s="8" t="s">
        <v>22</v>
      </c>
      <c r="B9" s="59">
        <v>5012.3</v>
      </c>
      <c r="C9" s="59">
        <v>5012.3</v>
      </c>
      <c r="D9" s="59">
        <f aca="true" t="shared" si="0" ref="D9:D15">C9-B9</f>
        <v>0</v>
      </c>
      <c r="E9" s="59">
        <v>10233.8</v>
      </c>
      <c r="F9" s="59">
        <f aca="true" t="shared" si="1" ref="F9:F15">E9-C9</f>
        <v>5221.499999999999</v>
      </c>
    </row>
    <row r="10" spans="1:6" ht="15.75">
      <c r="A10" s="8" t="s">
        <v>45</v>
      </c>
      <c r="B10" s="59">
        <v>772.7</v>
      </c>
      <c r="C10" s="59">
        <v>772.7</v>
      </c>
      <c r="D10" s="59">
        <f t="shared" si="0"/>
        <v>0</v>
      </c>
      <c r="E10" s="59">
        <v>529.2</v>
      </c>
      <c r="F10" s="59">
        <f t="shared" si="1"/>
        <v>-243.5</v>
      </c>
    </row>
    <row r="11" spans="1:6" ht="15.75">
      <c r="A11" s="8" t="s">
        <v>1</v>
      </c>
      <c r="B11" s="59">
        <v>32.2</v>
      </c>
      <c r="C11" s="59">
        <v>32.2</v>
      </c>
      <c r="D11" s="59">
        <f t="shared" si="0"/>
        <v>0</v>
      </c>
      <c r="E11" s="59">
        <v>0</v>
      </c>
      <c r="F11" s="59">
        <f t="shared" si="1"/>
        <v>-32.2</v>
      </c>
    </row>
    <row r="12" spans="1:6" ht="31.5">
      <c r="A12" s="8" t="s">
        <v>2</v>
      </c>
      <c r="B12" s="59">
        <v>777.7</v>
      </c>
      <c r="C12" s="59">
        <v>777.7</v>
      </c>
      <c r="D12" s="59">
        <f t="shared" si="0"/>
        <v>0</v>
      </c>
      <c r="E12" s="59">
        <v>940.7</v>
      </c>
      <c r="F12" s="59">
        <f t="shared" si="1"/>
        <v>163</v>
      </c>
    </row>
    <row r="13" spans="1:6" ht="15.75">
      <c r="A13" s="8" t="s">
        <v>46</v>
      </c>
      <c r="B13" s="59">
        <v>38073.9</v>
      </c>
      <c r="C13" s="59">
        <v>38073.9</v>
      </c>
      <c r="D13" s="59">
        <f t="shared" si="0"/>
        <v>0</v>
      </c>
      <c r="E13" s="59">
        <v>37765.8</v>
      </c>
      <c r="F13" s="59">
        <f t="shared" si="1"/>
        <v>-308.09999999999854</v>
      </c>
    </row>
    <row r="14" spans="1:6" ht="15.75">
      <c r="A14" s="8" t="s">
        <v>47</v>
      </c>
      <c r="B14" s="59">
        <v>8600.9</v>
      </c>
      <c r="C14" s="59">
        <v>8600.9</v>
      </c>
      <c r="D14" s="59">
        <f t="shared" si="0"/>
        <v>0</v>
      </c>
      <c r="E14" s="59">
        <v>8805.2</v>
      </c>
      <c r="F14" s="59">
        <f t="shared" si="1"/>
        <v>204.3000000000011</v>
      </c>
    </row>
    <row r="15" spans="1:6" ht="15.75">
      <c r="A15" s="8" t="s">
        <v>48</v>
      </c>
      <c r="B15" s="59">
        <v>0.1</v>
      </c>
      <c r="C15" s="59">
        <v>0.1</v>
      </c>
      <c r="D15" s="59">
        <f t="shared" si="0"/>
        <v>0</v>
      </c>
      <c r="E15" s="59">
        <v>0</v>
      </c>
      <c r="F15" s="59">
        <f t="shared" si="1"/>
        <v>-0.1</v>
      </c>
    </row>
    <row r="16" spans="1:6" ht="12.75" customHeight="1">
      <c r="A16" s="95" t="s">
        <v>49</v>
      </c>
      <c r="B16" s="94">
        <f>SUM(B18:B31)</f>
        <v>131600.40000000002</v>
      </c>
      <c r="C16" s="94">
        <f>SUM(C18:C31)</f>
        <v>120959.3</v>
      </c>
      <c r="D16" s="94">
        <f>SUM(D18:D31)</f>
        <v>-10641.10000000001</v>
      </c>
      <c r="E16" s="94">
        <f>SUM(E18:E31)</f>
        <v>135324.4</v>
      </c>
      <c r="F16" s="103">
        <f>E16-C16</f>
        <v>14365.099999999991</v>
      </c>
    </row>
    <row r="17" spans="1:6" ht="12.75" customHeight="1">
      <c r="A17" s="96"/>
      <c r="B17" s="94"/>
      <c r="C17" s="94"/>
      <c r="D17" s="94"/>
      <c r="E17" s="94"/>
      <c r="F17" s="104"/>
    </row>
    <row r="18" spans="1:6" ht="47.25">
      <c r="A18" s="9" t="s">
        <v>50</v>
      </c>
      <c r="B18" s="60">
        <v>35135.4</v>
      </c>
      <c r="C18" s="61">
        <v>34992.2</v>
      </c>
      <c r="D18" s="61">
        <f>C18-B18</f>
        <v>-143.20000000000437</v>
      </c>
      <c r="E18" s="61">
        <v>19486.7</v>
      </c>
      <c r="F18" s="59">
        <f>E18-C18</f>
        <v>-15505.499999999996</v>
      </c>
    </row>
    <row r="19" spans="1:6" ht="47.25">
      <c r="A19" s="9" t="s">
        <v>51</v>
      </c>
      <c r="B19" s="60">
        <v>3226.4</v>
      </c>
      <c r="C19" s="61">
        <v>3167.5</v>
      </c>
      <c r="D19" s="61">
        <f aca="true" t="shared" si="2" ref="D19:D31">C19-B19</f>
        <v>-58.90000000000009</v>
      </c>
      <c r="E19" s="61">
        <v>2916</v>
      </c>
      <c r="F19" s="59">
        <f aca="true" t="shared" si="3" ref="F19:F31">E19-C19</f>
        <v>-251.5</v>
      </c>
    </row>
    <row r="20" spans="1:6" ht="36" customHeight="1">
      <c r="A20" s="8" t="s">
        <v>52</v>
      </c>
      <c r="B20" s="62">
        <v>0</v>
      </c>
      <c r="C20" s="59">
        <v>2.8</v>
      </c>
      <c r="D20" s="61">
        <f t="shared" si="2"/>
        <v>2.8</v>
      </c>
      <c r="E20" s="59">
        <v>0</v>
      </c>
      <c r="F20" s="59">
        <f t="shared" si="3"/>
        <v>-2.8</v>
      </c>
    </row>
    <row r="21" spans="1:6" ht="31.5">
      <c r="A21" s="8" t="s">
        <v>53</v>
      </c>
      <c r="B21" s="62">
        <v>498.2</v>
      </c>
      <c r="C21" s="59">
        <v>1701.1</v>
      </c>
      <c r="D21" s="61">
        <f t="shared" si="2"/>
        <v>1202.8999999999999</v>
      </c>
      <c r="E21" s="59">
        <v>285</v>
      </c>
      <c r="F21" s="59">
        <f t="shared" si="3"/>
        <v>-1416.1</v>
      </c>
    </row>
    <row r="22" spans="1:6" ht="15.75">
      <c r="A22" s="12" t="s">
        <v>61</v>
      </c>
      <c r="B22" s="62">
        <v>0</v>
      </c>
      <c r="C22" s="59">
        <v>0</v>
      </c>
      <c r="D22" s="61">
        <f t="shared" si="2"/>
        <v>0</v>
      </c>
      <c r="E22" s="59">
        <v>0</v>
      </c>
      <c r="F22" s="59">
        <f t="shared" si="3"/>
        <v>0</v>
      </c>
    </row>
    <row r="23" spans="1:6" ht="31.5">
      <c r="A23" s="8" t="s">
        <v>54</v>
      </c>
      <c r="B23" s="62">
        <v>8695.3</v>
      </c>
      <c r="C23" s="59">
        <v>8859.2</v>
      </c>
      <c r="D23" s="61">
        <f t="shared" si="2"/>
        <v>163.90000000000146</v>
      </c>
      <c r="E23" s="59">
        <v>9613.4</v>
      </c>
      <c r="F23" s="59">
        <f t="shared" si="3"/>
        <v>754.1999999999989</v>
      </c>
    </row>
    <row r="24" spans="1:6" ht="15.75">
      <c r="A24" s="8" t="s">
        <v>55</v>
      </c>
      <c r="B24" s="62">
        <v>388.7</v>
      </c>
      <c r="C24" s="59">
        <v>388.7</v>
      </c>
      <c r="D24" s="61">
        <f t="shared" si="2"/>
        <v>0</v>
      </c>
      <c r="E24" s="59">
        <v>24606.5</v>
      </c>
      <c r="F24" s="59">
        <f t="shared" si="3"/>
        <v>24217.8</v>
      </c>
    </row>
    <row r="25" spans="1:6" ht="31.5">
      <c r="A25" s="8" t="s">
        <v>56</v>
      </c>
      <c r="B25" s="62">
        <v>7050.9</v>
      </c>
      <c r="C25" s="59">
        <v>7050.9</v>
      </c>
      <c r="D25" s="61">
        <f t="shared" si="2"/>
        <v>0</v>
      </c>
      <c r="E25" s="59">
        <v>7125.5</v>
      </c>
      <c r="F25" s="59">
        <f t="shared" si="3"/>
        <v>74.60000000000036</v>
      </c>
    </row>
    <row r="26" spans="1:6" ht="47.25">
      <c r="A26" s="8" t="s">
        <v>57</v>
      </c>
      <c r="B26" s="62">
        <v>0</v>
      </c>
      <c r="C26" s="59">
        <v>0</v>
      </c>
      <c r="D26" s="61">
        <f t="shared" si="2"/>
        <v>0</v>
      </c>
      <c r="E26" s="59">
        <v>0</v>
      </c>
      <c r="F26" s="59">
        <f t="shared" si="3"/>
        <v>0</v>
      </c>
    </row>
    <row r="27" spans="1:6" ht="15.75">
      <c r="A27" s="8" t="s">
        <v>67</v>
      </c>
      <c r="B27" s="62">
        <v>1065.3</v>
      </c>
      <c r="C27" s="59">
        <v>1065.3</v>
      </c>
      <c r="D27" s="61">
        <f>C27-B27</f>
        <v>0</v>
      </c>
      <c r="E27" s="59">
        <v>902</v>
      </c>
      <c r="F27" s="59">
        <f>E27-C27</f>
        <v>-163.29999999999995</v>
      </c>
    </row>
    <row r="28" spans="1:6" ht="31.5">
      <c r="A28" s="8" t="s">
        <v>58</v>
      </c>
      <c r="B28" s="62">
        <v>0</v>
      </c>
      <c r="C28" s="59">
        <v>0</v>
      </c>
      <c r="D28" s="61">
        <f t="shared" si="2"/>
        <v>0</v>
      </c>
      <c r="E28" s="59">
        <v>0</v>
      </c>
      <c r="F28" s="59">
        <f t="shared" si="3"/>
        <v>0</v>
      </c>
    </row>
    <row r="29" spans="1:6" ht="31.5">
      <c r="A29" s="8" t="s">
        <v>60</v>
      </c>
      <c r="B29" s="62">
        <v>71.1</v>
      </c>
      <c r="C29" s="59">
        <v>71.1</v>
      </c>
      <c r="D29" s="61">
        <f t="shared" si="2"/>
        <v>0</v>
      </c>
      <c r="E29" s="59">
        <v>71.1</v>
      </c>
      <c r="F29" s="59">
        <f t="shared" si="3"/>
        <v>0</v>
      </c>
    </row>
    <row r="30" spans="1:6" ht="15.75">
      <c r="A30" s="11" t="s">
        <v>336</v>
      </c>
      <c r="B30" s="62">
        <v>75469.1</v>
      </c>
      <c r="C30" s="59">
        <v>63660.5</v>
      </c>
      <c r="D30" s="61">
        <f t="shared" si="2"/>
        <v>-11808.600000000006</v>
      </c>
      <c r="E30" s="59">
        <v>70318.2</v>
      </c>
      <c r="F30" s="59">
        <f t="shared" si="3"/>
        <v>6657.699999999997</v>
      </c>
    </row>
    <row r="31" spans="1:6" ht="15.75">
      <c r="A31" s="8" t="s">
        <v>10</v>
      </c>
      <c r="B31" s="62">
        <v>0</v>
      </c>
      <c r="C31" s="59">
        <v>0</v>
      </c>
      <c r="D31" s="61">
        <f t="shared" si="2"/>
        <v>0</v>
      </c>
      <c r="E31" s="59">
        <v>0</v>
      </c>
      <c r="F31" s="59">
        <f t="shared" si="3"/>
        <v>0</v>
      </c>
    </row>
    <row r="32" spans="1:6" ht="21" customHeight="1">
      <c r="A32" s="10" t="s">
        <v>59</v>
      </c>
      <c r="B32" s="70">
        <f>B6+B16</f>
        <v>193643.50000000003</v>
      </c>
      <c r="C32" s="70">
        <f>C6+C16</f>
        <v>183002.40000000002</v>
      </c>
      <c r="D32" s="70">
        <f>D6+D16</f>
        <v>-10641.10000000001</v>
      </c>
      <c r="E32" s="70">
        <f>E6+E16</f>
        <v>209973.9</v>
      </c>
      <c r="F32" s="70">
        <f>E32-C32</f>
        <v>26971.49999999997</v>
      </c>
    </row>
    <row r="33" spans="1:13" ht="133.5" customHeight="1">
      <c r="A33" s="105" t="s">
        <v>390</v>
      </c>
      <c r="B33" s="105"/>
      <c r="C33" s="105"/>
      <c r="D33" s="105"/>
      <c r="E33" s="105"/>
      <c r="F33" s="105"/>
      <c r="M33" s="78"/>
    </row>
    <row r="34" spans="1:6" ht="103.5" customHeight="1">
      <c r="A34" s="93"/>
      <c r="B34" s="93"/>
      <c r="C34" s="93"/>
      <c r="D34" s="93"/>
      <c r="E34" s="93"/>
      <c r="F34" s="93"/>
    </row>
    <row r="35" spans="1:6" ht="40.5" customHeight="1">
      <c r="A35" s="93"/>
      <c r="B35" s="93"/>
      <c r="C35" s="93"/>
      <c r="D35" s="93"/>
      <c r="E35" s="93"/>
      <c r="F35" s="93"/>
    </row>
  </sheetData>
  <sheetProtection/>
  <mergeCells count="23">
    <mergeCell ref="D4:D5"/>
    <mergeCell ref="E4:E5"/>
    <mergeCell ref="A6:A7"/>
    <mergeCell ref="F16:F17"/>
    <mergeCell ref="A33:F33"/>
    <mergeCell ref="C16:C17"/>
    <mergeCell ref="E1:F1"/>
    <mergeCell ref="F6:F7"/>
    <mergeCell ref="C6:C7"/>
    <mergeCell ref="D16:D17"/>
    <mergeCell ref="D6:D7"/>
    <mergeCell ref="A2:F2"/>
    <mergeCell ref="C4:C5"/>
    <mergeCell ref="F4:F5"/>
    <mergeCell ref="A4:A5"/>
    <mergeCell ref="B4:B5"/>
    <mergeCell ref="A35:F35"/>
    <mergeCell ref="A34:F34"/>
    <mergeCell ref="E6:E7"/>
    <mergeCell ref="E16:E17"/>
    <mergeCell ref="B6:B7"/>
    <mergeCell ref="A16:A17"/>
    <mergeCell ref="B16:B17"/>
  </mergeCells>
  <printOptions/>
  <pageMargins left="0.7086614173228347" right="0.2362204724409449" top="0.2755905511811024" bottom="0.15748031496062992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k56-1</dc:creator>
  <cp:keywords/>
  <dc:description/>
  <cp:lastModifiedBy>Ира Халявина</cp:lastModifiedBy>
  <cp:lastPrinted>2024-03-20T04:24:58Z</cp:lastPrinted>
  <dcterms:created xsi:type="dcterms:W3CDTF">2016-02-02T09:27:50Z</dcterms:created>
  <dcterms:modified xsi:type="dcterms:W3CDTF">2024-03-20T04:25:06Z</dcterms:modified>
  <cp:category/>
  <cp:version/>
  <cp:contentType/>
  <cp:contentStatus/>
</cp:coreProperties>
</file>