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5" yWindow="10245" windowWidth="28830" windowHeight="2595"/>
  </bookViews>
  <sheets>
    <sheet name="1.Доходы " sheetId="5" r:id="rId1"/>
    <sheet name="2. Ведомст" sheetId="1" r:id="rId2"/>
    <sheet name="3. Раздел, подраздел" sheetId="3" r:id="rId3"/>
    <sheet name="4.Источн" sheetId="4" r:id="rId4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_FilterDatabase" localSheetId="1" hidden="1">'2. Ведомст'!$F$1:$F$1492</definedName>
    <definedName name="_xlnm.Database" localSheetId="0">#REF!</definedName>
    <definedName name="_xlnm.Database">#REF!</definedName>
    <definedName name="_xlnm.Print_Titles" localSheetId="0">'1.Доходы '!$8:$9</definedName>
    <definedName name="_xlnm.Print_Titles" localSheetId="1">'2. Ведомст'!$8:$9</definedName>
    <definedName name="_xlnm.Print_Titles" localSheetId="2">'3. Раздел, подраздел'!$8:$8</definedName>
    <definedName name="_xlnm.Print_Area" localSheetId="0">'1.Доходы '!$A$1:$C$159</definedName>
    <definedName name="_xlnm.Print_Area" localSheetId="1">'2. Ведомст'!$A$1:$G$1487</definedName>
    <definedName name="_xlnm.Print_Area" localSheetId="2">'3. Раздел, подраздел'!$A$1:$D$53</definedName>
  </definedNames>
  <calcPr calcId="125725"/>
</workbook>
</file>

<file path=xl/calcChain.xml><?xml version="1.0" encoding="utf-8"?>
<calcChain xmlns="http://schemas.openxmlformats.org/spreadsheetml/2006/main">
  <c r="C151" i="5"/>
  <c r="C146"/>
  <c r="C139"/>
  <c r="C124"/>
  <c r="C104"/>
  <c r="C99"/>
  <c r="C92"/>
  <c r="IJ91"/>
  <c r="C69"/>
  <c r="C60"/>
  <c r="C55"/>
  <c r="C51"/>
  <c r="C40"/>
  <c r="C34"/>
  <c r="C31"/>
  <c r="C29" s="1"/>
  <c r="C24"/>
  <c r="C19"/>
  <c r="C10"/>
  <c r="C96" l="1"/>
  <c r="C98"/>
  <c r="C158" s="1"/>
  <c r="C39"/>
  <c r="C97" s="1"/>
  <c r="C159" l="1"/>
  <c r="G1447" i="1"/>
  <c r="G1446" s="1"/>
  <c r="G1095" l="1"/>
  <c r="G1094" s="1"/>
  <c r="G1040"/>
  <c r="G1039" s="1"/>
  <c r="G769" l="1"/>
  <c r="G752"/>
  <c r="G865"/>
  <c r="G693"/>
  <c r="G608"/>
  <c r="G387"/>
  <c r="G312"/>
  <c r="G311" s="1"/>
  <c r="G347"/>
  <c r="G346" s="1"/>
  <c r="G301"/>
  <c r="G298"/>
  <c r="G304"/>
  <c r="G211"/>
  <c r="G210" s="1"/>
  <c r="G205"/>
  <c r="G145"/>
  <c r="G72"/>
  <c r="G1241"/>
  <c r="G607" l="1"/>
  <c r="G606" s="1"/>
  <c r="G237" l="1"/>
  <c r="G236" l="1"/>
  <c r="G572"/>
  <c r="G465" l="1"/>
  <c r="G464" l="1"/>
  <c r="G1120" l="1"/>
  <c r="G1077" l="1"/>
  <c r="G800"/>
  <c r="G799" l="1"/>
  <c r="G1076"/>
  <c r="G1118" l="1"/>
  <c r="G1122"/>
  <c r="G821"/>
  <c r="G820" l="1"/>
  <c r="G1116"/>
  <c r="G932"/>
  <c r="G956"/>
  <c r="G819" l="1"/>
  <c r="G307"/>
  <c r="G266"/>
  <c r="G300" l="1"/>
  <c r="G297" s="1"/>
  <c r="G296" s="1"/>
  <c r="G818"/>
  <c r="G884"/>
  <c r="G1310" l="1"/>
  <c r="G1309" s="1"/>
  <c r="G1290"/>
  <c r="G1308" l="1"/>
  <c r="G1289"/>
  <c r="G850"/>
  <c r="G1307" l="1"/>
  <c r="G849"/>
  <c r="G1296"/>
  <c r="G1295" l="1"/>
  <c r="G814"/>
  <c r="G1399" l="1"/>
  <c r="G363" l="1"/>
  <c r="G586" l="1"/>
  <c r="G585" l="1"/>
  <c r="G877"/>
  <c r="G874"/>
  <c r="G246"/>
  <c r="G336"/>
  <c r="G334"/>
  <c r="G332"/>
  <c r="G584" l="1"/>
  <c r="G244"/>
  <c r="G322"/>
  <c r="G324"/>
  <c r="G326"/>
  <c r="G226"/>
  <c r="G201"/>
  <c r="G40"/>
  <c r="G583" l="1"/>
  <c r="G1438" l="1"/>
  <c r="G1006" l="1"/>
  <c r="G888" l="1"/>
  <c r="G890"/>
  <c r="G793" l="1"/>
  <c r="G1461"/>
  <c r="G1460" l="1"/>
  <c r="G260"/>
  <c r="G542" l="1"/>
  <c r="G430"/>
  <c r="G541" l="1"/>
  <c r="G797"/>
  <c r="G796" l="1"/>
  <c r="G540"/>
  <c r="G795"/>
  <c r="G994" l="1"/>
  <c r="G926"/>
  <c r="G993" l="1"/>
  <c r="G925"/>
  <c r="G992" l="1"/>
  <c r="G924"/>
  <c r="G533"/>
  <c r="G1239" l="1"/>
  <c r="G1238" l="1"/>
  <c r="G1394"/>
  <c r="G1305"/>
  <c r="G1393" l="1"/>
  <c r="G1304"/>
  <c r="G1237"/>
  <c r="G899"/>
  <c r="G755" l="1"/>
  <c r="G751" l="1"/>
  <c r="G768"/>
  <c r="G1233" l="1"/>
  <c r="G1197"/>
  <c r="G1193"/>
  <c r="G1182"/>
  <c r="G1130"/>
  <c r="G1232" l="1"/>
  <c r="G1129"/>
  <c r="G1103" l="1"/>
  <c r="G1092"/>
  <c r="G1089"/>
  <c r="G1087"/>
  <c r="G1084"/>
  <c r="G1102" l="1"/>
  <c r="G1081"/>
  <c r="G1070"/>
  <c r="G940"/>
  <c r="G1101" l="1"/>
  <c r="G1100" l="1"/>
  <c r="G1476" l="1"/>
  <c r="G1384"/>
  <c r="G1381"/>
  <c r="G1339"/>
  <c r="G1287" l="1"/>
  <c r="G880" l="1"/>
  <c r="G773" l="1"/>
  <c r="G695"/>
  <c r="G1332" l="1"/>
  <c r="G1482"/>
  <c r="G1479"/>
  <c r="G1473"/>
  <c r="G1470"/>
  <c r="G1467"/>
  <c r="G1464"/>
  <c r="G1457"/>
  <c r="G1455"/>
  <c r="G1452"/>
  <c r="G1450"/>
  <c r="G1442"/>
  <c r="G1440"/>
  <c r="G1435"/>
  <c r="G1431"/>
  <c r="G1427"/>
  <c r="G1421"/>
  <c r="G1416"/>
  <c r="G1412"/>
  <c r="G1409"/>
  <c r="G1407"/>
  <c r="G1404"/>
  <c r="G1402"/>
  <c r="G1397"/>
  <c r="G1387"/>
  <c r="G1377"/>
  <c r="G1375"/>
  <c r="G1371"/>
  <c r="G1365"/>
  <c r="G1359"/>
  <c r="G1356"/>
  <c r="G1352"/>
  <c r="G1347"/>
  <c r="G1344"/>
  <c r="G1337"/>
  <c r="G1328"/>
  <c r="G1321"/>
  <c r="G1314"/>
  <c r="G1302"/>
  <c r="G1299"/>
  <c r="G1293"/>
  <c r="G1285"/>
  <c r="G1284" s="1"/>
  <c r="G1281"/>
  <c r="G1277"/>
  <c r="G1269"/>
  <c r="G1262"/>
  <c r="G1256"/>
  <c r="G1253"/>
  <c r="G1250"/>
  <c r="G1245"/>
  <c r="G1227"/>
  <c r="G1224"/>
  <c r="G1222"/>
  <c r="G1218"/>
  <c r="G1216"/>
  <c r="G1213"/>
  <c r="G1210"/>
  <c r="G1207"/>
  <c r="G1203"/>
  <c r="G1200"/>
  <c r="G1191"/>
  <c r="G1188"/>
  <c r="G1185"/>
  <c r="G1174"/>
  <c r="G1171"/>
  <c r="G1166"/>
  <c r="G1161"/>
  <c r="G1156"/>
  <c r="G1153"/>
  <c r="G1150"/>
  <c r="G1145"/>
  <c r="G1142"/>
  <c r="G1137"/>
  <c r="G1133"/>
  <c r="G1127"/>
  <c r="G1124"/>
  <c r="G1113"/>
  <c r="G1107"/>
  <c r="G1098"/>
  <c r="G1074"/>
  <c r="G1072"/>
  <c r="G1068"/>
  <c r="G1063"/>
  <c r="G1059"/>
  <c r="G1056"/>
  <c r="G1053"/>
  <c r="G1050"/>
  <c r="G1047"/>
  <c r="G1045"/>
  <c r="G1037"/>
  <c r="G1035"/>
  <c r="G1032"/>
  <c r="G1030"/>
  <c r="G1027"/>
  <c r="G1024"/>
  <c r="G1021"/>
  <c r="G1019"/>
  <c r="G1016"/>
  <c r="G1013"/>
  <c r="G1009"/>
  <c r="G1001"/>
  <c r="G999"/>
  <c r="G989"/>
  <c r="G984"/>
  <c r="G980"/>
  <c r="G974"/>
  <c r="G972"/>
  <c r="G970"/>
  <c r="G966"/>
  <c r="G964"/>
  <c r="G961"/>
  <c r="G952"/>
  <c r="G949"/>
  <c r="G946"/>
  <c r="G944"/>
  <c r="G938"/>
  <c r="G934"/>
  <c r="G918"/>
  <c r="G916"/>
  <c r="G913"/>
  <c r="G910"/>
  <c r="G905"/>
  <c r="G902"/>
  <c r="G896"/>
  <c r="G886"/>
  <c r="G883" s="1"/>
  <c r="G872"/>
  <c r="G870"/>
  <c r="G868"/>
  <c r="G859"/>
  <c r="G856"/>
  <c r="G853"/>
  <c r="G847"/>
  <c r="G841"/>
  <c r="G838"/>
  <c r="G835"/>
  <c r="G832"/>
  <c r="G826"/>
  <c r="G813"/>
  <c r="G808"/>
  <c r="G790"/>
  <c r="G788"/>
  <c r="G786"/>
  <c r="G783"/>
  <c r="G780"/>
  <c r="G778"/>
  <c r="G772"/>
  <c r="G763"/>
  <c r="G766"/>
  <c r="G759"/>
  <c r="G747"/>
  <c r="G740"/>
  <c r="G736"/>
  <c r="G733"/>
  <c r="G730"/>
  <c r="G725"/>
  <c r="G721"/>
  <c r="G716"/>
  <c r="G711"/>
  <c r="G707"/>
  <c r="G702"/>
  <c r="G697"/>
  <c r="G691"/>
  <c r="G689"/>
  <c r="G687"/>
  <c r="G680"/>
  <c r="G677"/>
  <c r="G674"/>
  <c r="G671"/>
  <c r="G668"/>
  <c r="G665"/>
  <c r="G662"/>
  <c r="G659"/>
  <c r="G656"/>
  <c r="G653"/>
  <c r="G650"/>
  <c r="G647"/>
  <c r="G644"/>
  <c r="G641"/>
  <c r="G636"/>
  <c r="G631"/>
  <c r="G623"/>
  <c r="G617"/>
  <c r="G614"/>
  <c r="G601"/>
  <c r="G596"/>
  <c r="G591"/>
  <c r="G581"/>
  <c r="G577"/>
  <c r="G575"/>
  <c r="G568"/>
  <c r="G563"/>
  <c r="G557"/>
  <c r="G547"/>
  <c r="G537"/>
  <c r="G531"/>
  <c r="G527"/>
  <c r="G521"/>
  <c r="G517"/>
  <c r="G515"/>
  <c r="G510"/>
  <c r="G506"/>
  <c r="G504"/>
  <c r="G501"/>
  <c r="G498"/>
  <c r="G495"/>
  <c r="G491"/>
  <c r="G484"/>
  <c r="G480"/>
  <c r="G473"/>
  <c r="G469"/>
  <c r="G459"/>
  <c r="G453"/>
  <c r="G450"/>
  <c r="G446"/>
  <c r="G443"/>
  <c r="G438"/>
  <c r="G437" s="1"/>
  <c r="G434"/>
  <c r="G428"/>
  <c r="G425"/>
  <c r="G422"/>
  <c r="G419"/>
  <c r="G417"/>
  <c r="G415"/>
  <c r="G410"/>
  <c r="G408"/>
  <c r="G406"/>
  <c r="G403"/>
  <c r="G399"/>
  <c r="G392"/>
  <c r="G390"/>
  <c r="G385"/>
  <c r="G383"/>
  <c r="G381"/>
  <c r="G379"/>
  <c r="G377"/>
  <c r="G375"/>
  <c r="G368"/>
  <c r="G361"/>
  <c r="G355"/>
  <c r="G352"/>
  <c r="G350"/>
  <c r="G344"/>
  <c r="G342"/>
  <c r="G338"/>
  <c r="G328"/>
  <c r="G320" s="1"/>
  <c r="G316"/>
  <c r="G494" l="1"/>
  <c r="G500"/>
  <c r="G520"/>
  <c r="G710"/>
  <c r="G746"/>
  <c r="G864"/>
  <c r="G863" s="1"/>
  <c r="G982"/>
  <c r="G1135"/>
  <c r="G1144"/>
  <c r="G1170"/>
  <c r="G1313"/>
  <c r="G330"/>
  <c r="G319" s="1"/>
  <c r="G318" s="1"/>
  <c r="G341"/>
  <c r="G340" s="1"/>
  <c r="G389"/>
  <c r="G479"/>
  <c r="G613"/>
  <c r="G622"/>
  <c r="G635"/>
  <c r="G1126"/>
  <c r="G1327"/>
  <c r="G1343"/>
  <c r="G1430"/>
  <c r="G1466"/>
  <c r="G402"/>
  <c r="G503"/>
  <c r="G514"/>
  <c r="G546"/>
  <c r="G600"/>
  <c r="G977"/>
  <c r="G988"/>
  <c r="G1260"/>
  <c r="G441"/>
  <c r="G536"/>
  <c r="G616"/>
  <c r="G1106"/>
  <c r="G1301"/>
  <c r="G1346"/>
  <c r="G1355"/>
  <c r="G1415"/>
  <c r="G1426"/>
  <c r="G1463"/>
  <c r="G1469"/>
  <c r="G1420"/>
  <c r="G1401"/>
  <c r="G1396"/>
  <c r="G1320"/>
  <c r="G1298"/>
  <c r="G1292"/>
  <c r="G1280"/>
  <c r="G1206"/>
  <c r="G1112"/>
  <c r="G1049"/>
  <c r="G948"/>
  <c r="G858"/>
  <c r="G852"/>
  <c r="G837"/>
  <c r="G834"/>
  <c r="G807"/>
  <c r="G701"/>
  <c r="G555"/>
  <c r="G513"/>
  <c r="G509"/>
  <c r="G497"/>
  <c r="G490"/>
  <c r="G483"/>
  <c r="G765"/>
  <c r="G1481"/>
  <c r="G1411"/>
  <c r="G1370"/>
  <c r="G1364"/>
  <c r="G1358"/>
  <c r="G1351"/>
  <c r="G1331"/>
  <c r="G1276"/>
  <c r="G1268"/>
  <c r="G1255"/>
  <c r="G1244"/>
  <c r="G1226"/>
  <c r="G1173"/>
  <c r="G1155"/>
  <c r="G1152"/>
  <c r="G1149"/>
  <c r="G1115"/>
  <c r="G1097"/>
  <c r="G1080" s="1"/>
  <c r="G895"/>
  <c r="G855"/>
  <c r="G846"/>
  <c r="G845" s="1"/>
  <c r="G840"/>
  <c r="G831"/>
  <c r="G825"/>
  <c r="G812"/>
  <c r="G762"/>
  <c r="G739"/>
  <c r="G724"/>
  <c r="G720"/>
  <c r="G706"/>
  <c r="G715"/>
  <c r="G595"/>
  <c r="G590"/>
  <c r="G580"/>
  <c r="G567"/>
  <c r="G562"/>
  <c r="G554"/>
  <c r="G526"/>
  <c r="G458"/>
  <c r="G452"/>
  <c r="G449"/>
  <c r="G445"/>
  <c r="G440"/>
  <c r="G436" s="1"/>
  <c r="G433"/>
  <c r="G427"/>
  <c r="G424"/>
  <c r="G421"/>
  <c r="G367"/>
  <c r="G359"/>
  <c r="G354"/>
  <c r="G315"/>
  <c r="G931"/>
  <c r="G1283"/>
  <c r="G630"/>
  <c r="G373"/>
  <c r="G1434"/>
  <c r="G1005"/>
  <c r="G1132"/>
  <c r="G1459"/>
  <c r="G782"/>
  <c r="G1181"/>
  <c r="G686"/>
  <c r="G1067"/>
  <c r="G1472"/>
  <c r="G1449"/>
  <c r="G998"/>
  <c r="G1141"/>
  <c r="G1199"/>
  <c r="G1336"/>
  <c r="G777"/>
  <c r="G1454"/>
  <c r="G1148"/>
  <c r="G468"/>
  <c r="G530"/>
  <c r="G901"/>
  <c r="G969"/>
  <c r="G1221"/>
  <c r="G1249"/>
  <c r="G882"/>
  <c r="G862" s="1"/>
  <c r="G861" s="1"/>
  <c r="G1160"/>
  <c r="G1406"/>
  <c r="G398"/>
  <c r="G349"/>
  <c r="G405"/>
  <c r="G571"/>
  <c r="G640"/>
  <c r="G909"/>
  <c r="G943"/>
  <c r="G951"/>
  <c r="G1044"/>
  <c r="G1052"/>
  <c r="G1374"/>
  <c r="G705"/>
  <c r="G1261"/>
  <c r="G976" l="1"/>
  <c r="G310"/>
  <c r="G968"/>
  <c r="G1259"/>
  <c r="G1429"/>
  <c r="G621"/>
  <c r="G478"/>
  <c r="G1312"/>
  <c r="G493"/>
  <c r="G776"/>
  <c r="G997"/>
  <c r="G1354"/>
  <c r="G987"/>
  <c r="G599"/>
  <c r="G1342"/>
  <c r="G634"/>
  <c r="G612"/>
  <c r="G745"/>
  <c r="G519"/>
  <c r="G1140"/>
  <c r="G535"/>
  <c r="G1419"/>
  <c r="G1319"/>
  <c r="G1279"/>
  <c r="G1111"/>
  <c r="G824"/>
  <c r="G806"/>
  <c r="G700"/>
  <c r="G508"/>
  <c r="G489"/>
  <c r="G414"/>
  <c r="G1159"/>
  <c r="G1433"/>
  <c r="G1369"/>
  <c r="G1363"/>
  <c r="G1350"/>
  <c r="G1330"/>
  <c r="G1275"/>
  <c r="G1267"/>
  <c r="G1248"/>
  <c r="G1243"/>
  <c r="G1209"/>
  <c r="G908"/>
  <c r="G811"/>
  <c r="G758"/>
  <c r="G729"/>
  <c r="G728" s="1"/>
  <c r="G723"/>
  <c r="G719"/>
  <c r="G714"/>
  <c r="G639"/>
  <c r="G629"/>
  <c r="G594"/>
  <c r="G589"/>
  <c r="G570"/>
  <c r="G566"/>
  <c r="G561"/>
  <c r="G553"/>
  <c r="G529"/>
  <c r="G525"/>
  <c r="G467"/>
  <c r="G457"/>
  <c r="G448"/>
  <c r="G397"/>
  <c r="G371"/>
  <c r="G370" s="1"/>
  <c r="G358"/>
  <c r="G1373"/>
  <c r="G685"/>
  <c r="G1004"/>
  <c r="G1180"/>
  <c r="G894"/>
  <c r="G775"/>
  <c r="G930"/>
  <c r="G1335" l="1"/>
  <c r="G611"/>
  <c r="G986"/>
  <c r="G620"/>
  <c r="G1258"/>
  <c r="G588"/>
  <c r="G744"/>
  <c r="G598"/>
  <c r="G1425"/>
  <c r="G1139"/>
  <c r="G512"/>
  <c r="G1418"/>
  <c r="G1318"/>
  <c r="G1158"/>
  <c r="G1110"/>
  <c r="G750"/>
  <c r="G823"/>
  <c r="G817" s="1"/>
  <c r="G805"/>
  <c r="G482"/>
  <c r="G463"/>
  <c r="G456" s="1"/>
  <c r="G432"/>
  <c r="G1349"/>
  <c r="G1274"/>
  <c r="G1266"/>
  <c r="G1247"/>
  <c r="G1179"/>
  <c r="G1003"/>
  <c r="G929"/>
  <c r="G907"/>
  <c r="G893"/>
  <c r="G810"/>
  <c r="G718"/>
  <c r="G684"/>
  <c r="G628"/>
  <c r="G593"/>
  <c r="G560"/>
  <c r="G545"/>
  <c r="G524"/>
  <c r="D32" i="3"/>
  <c r="G357" i="1"/>
  <c r="G619" l="1"/>
  <c r="G610"/>
  <c r="G1424"/>
  <c r="G743"/>
  <c r="G1317"/>
  <c r="G1147"/>
  <c r="G1109"/>
  <c r="G749"/>
  <c r="G804"/>
  <c r="G477"/>
  <c r="G1236"/>
  <c r="G1235" s="1"/>
  <c r="G1326"/>
  <c r="G1273"/>
  <c r="G1265"/>
  <c r="G1178"/>
  <c r="G991"/>
  <c r="G923"/>
  <c r="G892"/>
  <c r="D49" i="3"/>
  <c r="G683" i="1"/>
  <c r="G627"/>
  <c r="G559"/>
  <c r="G544"/>
  <c r="D52" i="3"/>
  <c r="G523" i="1"/>
  <c r="G195"/>
  <c r="G197"/>
  <c r="D47" i="3" l="1"/>
  <c r="G605" i="1"/>
  <c r="G727"/>
  <c r="G1423"/>
  <c r="G803"/>
  <c r="G1272"/>
  <c r="G1264"/>
  <c r="G922"/>
  <c r="G816"/>
  <c r="G638"/>
  <c r="D45" i="3" s="1"/>
  <c r="G194" i="1"/>
  <c r="G1325" l="1"/>
  <c r="G604"/>
  <c r="G802"/>
  <c r="G1271"/>
  <c r="G921"/>
  <c r="G626"/>
  <c r="G176"/>
  <c r="G603" l="1"/>
  <c r="G175"/>
  <c r="G174"/>
  <c r="G234" l="1"/>
  <c r="G232"/>
  <c r="G230"/>
  <c r="G228"/>
  <c r="G225" l="1"/>
  <c r="G223" l="1"/>
  <c r="G222" s="1"/>
  <c r="G215" l="1"/>
  <c r="G192"/>
  <c r="G214" l="1"/>
  <c r="G34" l="1"/>
  <c r="G27"/>
  <c r="G25"/>
  <c r="G22"/>
  <c r="G18"/>
  <c r="G14"/>
  <c r="G33" l="1"/>
  <c r="G13"/>
  <c r="G21"/>
  <c r="G48"/>
  <c r="G44"/>
  <c r="G32" l="1"/>
  <c r="G12"/>
  <c r="G20"/>
  <c r="G51"/>
  <c r="G53"/>
  <c r="G39"/>
  <c r="G38" s="1"/>
  <c r="G11" l="1"/>
  <c r="G31"/>
  <c r="G47"/>
  <c r="G46" l="1"/>
  <c r="G37" l="1"/>
  <c r="G284"/>
  <c r="G135"/>
  <c r="G283" l="1"/>
  <c r="G134"/>
  <c r="G208" l="1"/>
  <c r="G139"/>
  <c r="G207" l="1"/>
  <c r="G138"/>
  <c r="G203" l="1"/>
  <c r="G200" l="1"/>
  <c r="G199" s="1"/>
  <c r="G165" l="1"/>
  <c r="G164" l="1"/>
  <c r="G172"/>
  <c r="G163" l="1"/>
  <c r="D37" i="3" l="1"/>
  <c r="G281" i="1" l="1"/>
  <c r="G36" l="1"/>
  <c r="D44" i="3" l="1"/>
  <c r="G292" i="1"/>
  <c r="G289"/>
  <c r="G279"/>
  <c r="G277"/>
  <c r="G270"/>
  <c r="G265"/>
  <c r="G264"/>
  <c r="G262"/>
  <c r="G257"/>
  <c r="G254"/>
  <c r="G251"/>
  <c r="G242"/>
  <c r="G220"/>
  <c r="G218"/>
  <c r="G190"/>
  <c r="G188"/>
  <c r="G181"/>
  <c r="G179"/>
  <c r="G171"/>
  <c r="G169"/>
  <c r="G157"/>
  <c r="G155"/>
  <c r="G147"/>
  <c r="G144" s="1"/>
  <c r="G132"/>
  <c r="G129"/>
  <c r="G126"/>
  <c r="G124"/>
  <c r="G121"/>
  <c r="G117"/>
  <c r="G113"/>
  <c r="G109"/>
  <c r="G103"/>
  <c r="G101"/>
  <c r="G98"/>
  <c r="G95"/>
  <c r="G91"/>
  <c r="G87"/>
  <c r="G83"/>
  <c r="G80"/>
  <c r="G76"/>
  <c r="G68"/>
  <c r="G64"/>
  <c r="G60"/>
  <c r="D15" i="3"/>
  <c r="G128" i="1" l="1"/>
  <c r="G90"/>
  <c r="G112"/>
  <c r="G253"/>
  <c r="G291"/>
  <c r="G154"/>
  <c r="G63"/>
  <c r="G67"/>
  <c r="G286"/>
  <c r="G269"/>
  <c r="G250"/>
  <c r="G240"/>
  <c r="G178"/>
  <c r="G168"/>
  <c r="G131"/>
  <c r="G120"/>
  <c r="G116"/>
  <c r="G108"/>
  <c r="G94"/>
  <c r="G86"/>
  <c r="G75"/>
  <c r="G59"/>
  <c r="G259"/>
  <c r="G186"/>
  <c r="G79"/>
  <c r="G217"/>
  <c r="G123"/>
  <c r="G275"/>
  <c r="G97"/>
  <c r="D14" i="3"/>
  <c r="D11"/>
  <c r="G107" i="1"/>
  <c r="D31" i="3"/>
  <c r="G249" i="1" l="1"/>
  <c r="G153"/>
  <c r="G89"/>
  <c r="G239"/>
  <c r="G256"/>
  <c r="G274"/>
  <c r="G268"/>
  <c r="G185"/>
  <c r="G167"/>
  <c r="G152"/>
  <c r="G143"/>
  <c r="G85"/>
  <c r="G62"/>
  <c r="D12" i="3" s="1"/>
  <c r="G58" i="1"/>
  <c r="D42" i="3"/>
  <c r="D28"/>
  <c r="D27"/>
  <c r="D39"/>
  <c r="G93" i="1"/>
  <c r="D29" i="3"/>
  <c r="G213" i="1"/>
  <c r="D38" i="3"/>
  <c r="D50"/>
  <c r="D30"/>
  <c r="D51"/>
  <c r="G10" i="1"/>
  <c r="G295" l="1"/>
  <c r="G248"/>
  <c r="D24" i="3" s="1"/>
  <c r="D23"/>
  <c r="G184" i="1"/>
  <c r="G162"/>
  <c r="G151"/>
  <c r="D18" i="3"/>
  <c r="G57" i="1"/>
  <c r="D13" i="3"/>
  <c r="D10"/>
  <c r="D41"/>
  <c r="D35"/>
  <c r="D46"/>
  <c r="D16"/>
  <c r="G294" i="1"/>
  <c r="D26" i="3" l="1"/>
  <c r="G183" i="1"/>
  <c r="D22" i="3"/>
  <c r="G161" i="1"/>
  <c r="D19" i="3"/>
  <c r="D9"/>
  <c r="D36"/>
  <c r="D40"/>
  <c r="D43"/>
  <c r="D34"/>
  <c r="D25" l="1"/>
  <c r="D21"/>
  <c r="G142" i="1"/>
  <c r="D20" i="3"/>
  <c r="D48"/>
  <c r="D33"/>
  <c r="G56" i="1" l="1"/>
  <c r="D17" i="3"/>
  <c r="D53" l="1"/>
  <c r="G1487" i="1"/>
  <c r="G1490" l="1"/>
  <c r="D55" i="3"/>
  <c r="D56" s="1"/>
</calcChain>
</file>

<file path=xl/sharedStrings.xml><?xml version="1.0" encoding="utf-8"?>
<sst xmlns="http://schemas.openxmlformats.org/spreadsheetml/2006/main" count="6702" uniqueCount="1299">
  <si>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</si>
  <si>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</si>
  <si>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</si>
  <si>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</si>
  <si>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</si>
  <si>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</si>
  <si>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</si>
  <si>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</si>
  <si>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</si>
  <si>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</si>
  <si>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</si>
  <si>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</si>
  <si>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</si>
  <si>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</si>
  <si>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</si>
  <si>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</si>
  <si>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</si>
  <si>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Отдельные мероприятия в области автомобильного транспорта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</si>
  <si>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</si>
  <si>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</si>
  <si>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</si>
  <si>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</si>
  <si>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</si>
  <si>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</si>
  <si>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</si>
  <si>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</si>
  <si>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</si>
  <si>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</si>
  <si>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</si>
  <si>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</si>
  <si>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</si>
  <si>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</si>
  <si>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</si>
  <si>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</si>
  <si>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</si>
  <si>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</si>
  <si>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</si>
  <si>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</si>
  <si>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</si>
  <si>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</si>
  <si>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</si>
  <si>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</si>
  <si>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</si>
  <si>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</si>
  <si>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</si>
  <si>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</si>
  <si>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</si>
  <si>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</si>
  <si>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</si>
  <si>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</si>
  <si>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</si>
  <si>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</si>
  <si>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</si>
  <si>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</si>
  <si>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</si>
  <si>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</si>
  <si>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</si>
  <si>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</si>
  <si>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</si>
  <si>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</si>
  <si>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</si>
  <si>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</si>
  <si>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</si>
  <si>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</si>
  <si>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</si>
  <si>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</si>
  <si>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</si>
  <si>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</si>
  <si>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</si>
  <si>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</si>
  <si>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</si>
  <si>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</si>
  <si>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</si>
  <si>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</si>
  <si>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</si>
  <si>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</si>
  <si>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</si>
  <si>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</si>
  <si>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</si>
  <si>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</si>
  <si>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</si>
  <si>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</si>
  <si>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</si>
  <si>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</si>
  <si>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</si>
  <si>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</si>
  <si>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</si>
  <si>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</si>
  <si>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</si>
  <si>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</si>
  <si>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</si>
  <si>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</si>
  <si>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</si>
  <si>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</si>
  <si>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</si>
  <si>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</si>
  <si>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</si>
  <si>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</si>
  <si>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</si>
  <si>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</si>
  <si>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</si>
  <si>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</si>
  <si>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</si>
  <si>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</si>
  <si>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</si>
  <si>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</si>
  <si>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</si>
  <si>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</si>
  <si>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</si>
  <si>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</si>
  <si>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</si>
  <si>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</si>
  <si>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</si>
  <si>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</si>
  <si>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</si>
  <si>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</si>
  <si>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</si>
  <si>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</si>
  <si>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</si>
  <si>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</si>
  <si>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</si>
  <si>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</si>
  <si>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</si>
  <si>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</si>
  <si>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</si>
  <si>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</si>
  <si>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</si>
  <si>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</si>
  <si>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</si>
  <si>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</si>
  <si>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</si>
  <si>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</si>
  <si>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</si>
  <si>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</si>
  <si>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</si>
  <si>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</si>
  <si>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</si>
  <si>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</si>
  <si>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</si>
  <si>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</si>
  <si>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</si>
  <si>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</si>
  <si>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</si>
  <si>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</si>
  <si>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</si>
  <si>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</si>
  <si>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</si>
  <si>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</si>
  <si>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</si>
  <si>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</si>
  <si>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</si>
  <si>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</si>
  <si>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</si>
  <si>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</si>
  <si>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</si>
  <si>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</si>
  <si>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</si>
  <si>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</si>
  <si>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</si>
  <si>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</si>
  <si>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</si>
  <si>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</si>
  <si>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</si>
  <si>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</si>
  <si>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</si>
  <si>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</si>
  <si>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</si>
  <si>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</si>
  <si>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</si>
  <si>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</si>
  <si>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</si>
  <si>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</si>
  <si>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</si>
  <si>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</si>
  <si>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</si>
  <si>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</si>
  <si>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</si>
  <si>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</si>
  <si>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</si>
  <si>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</si>
  <si>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</si>
  <si>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</si>
  <si>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</si>
  <si>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</si>
  <si>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</si>
  <si>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</si>
  <si>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</si>
  <si>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</si>
  <si>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</si>
  <si>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</si>
  <si>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</si>
  <si>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</si>
  <si>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</si>
  <si>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</si>
  <si>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</si>
  <si>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</si>
  <si>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</si>
  <si>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</si>
  <si>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</si>
  <si>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</si>
  <si>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</si>
  <si>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</si>
  <si>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</si>
  <si>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</si>
  <si>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</si>
  <si>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</si>
  <si>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</si>
  <si>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</si>
  <si>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</si>
  <si>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</si>
  <si>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</si>
  <si>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</si>
  <si>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</si>
  <si>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</si>
  <si>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</si>
  <si>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</si>
  <si>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</si>
  <si>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</si>
  <si>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</si>
  <si>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</si>
  <si>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</si>
  <si>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</si>
  <si>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</si>
  <si>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</si>
  <si>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</si>
  <si>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</si>
  <si>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</si>
  <si>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</si>
  <si>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</si>
  <si>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</si>
  <si>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</si>
  <si>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</si>
  <si>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</si>
  <si>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</si>
  <si>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</si>
  <si>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</si>
  <si>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</si>
  <si>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</si>
  <si>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</si>
  <si>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</si>
  <si>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</si>
  <si>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</si>
  <si>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</si>
  <si>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</si>
  <si>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</si>
  <si>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</si>
  <si>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</si>
  <si>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</si>
  <si>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</si>
  <si>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</si>
  <si>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</si>
  <si>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</si>
  <si>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</si>
  <si>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</si>
  <si>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</si>
  <si>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</si>
  <si>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</si>
  <si>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</si>
  <si>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</si>
  <si>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</si>
  <si>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</si>
  <si>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</si>
  <si>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</si>
  <si>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</si>
  <si>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</si>
  <si>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</si>
  <si>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</si>
  <si>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</si>
  <si>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</si>
  <si>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</si>
  <si>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</si>
  <si>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</si>
  <si>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</si>
  <si>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</si>
  <si>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</si>
  <si>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</si>
  <si>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</si>
  <si>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</si>
  <si>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</si>
  <si>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</si>
  <si>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</si>
  <si>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</si>
  <si>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</si>
  <si>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79 0 07 42099</t>
  </si>
  <si>
    <t>79 0 07 S1100</t>
  </si>
  <si>
    <t>Детские дошкольные учреждения</t>
  </si>
  <si>
    <t>79 0 22 42000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</si>
  <si>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</si>
  <si>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</si>
  <si>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</si>
  <si>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</si>
  <si>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</si>
  <si>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</si>
  <si>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</si>
  <si>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</si>
  <si>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</si>
  <si>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</si>
  <si>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</si>
  <si>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</si>
  <si>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</si>
  <si>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</si>
  <si>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</si>
  <si>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</si>
  <si>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</si>
  <si>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</si>
  <si>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</si>
  <si>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</si>
  <si>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</si>
  <si>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</si>
  <si>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</si>
  <si>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</si>
  <si>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</si>
  <si>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</si>
  <si>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</si>
  <si>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</si>
  <si>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</si>
  <si>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</si>
  <si>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</si>
  <si>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</si>
  <si>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</si>
  <si>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</si>
  <si>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</si>
  <si>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</si>
  <si>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</si>
  <si>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</si>
  <si>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</si>
  <si>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</si>
  <si>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</si>
  <si>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</si>
  <si>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</si>
  <si>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</si>
  <si>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</si>
  <si>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</si>
  <si>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</si>
  <si>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</si>
  <si>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</si>
  <si>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</si>
  <si>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</si>
  <si>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</si>
  <si>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</si>
  <si>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</si>
  <si>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</si>
  <si>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</si>
  <si>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</si>
  <si>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</si>
  <si>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</si>
  <si>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</si>
  <si>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</si>
  <si>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</si>
  <si>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</si>
  <si>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</si>
  <si>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</si>
  <si>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</si>
  <si>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</si>
  <si>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</si>
  <si>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</si>
  <si>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</si>
  <si>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</si>
  <si>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</si>
  <si>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</si>
  <si>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</si>
  <si>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</si>
  <si>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</si>
  <si>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</si>
  <si>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</si>
  <si>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</si>
  <si>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</si>
  <si>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</si>
  <si>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</si>
  <si>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</si>
  <si>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</si>
  <si>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</si>
  <si>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</si>
  <si>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</si>
  <si>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</si>
  <si>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</si>
  <si>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</si>
  <si>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</si>
  <si>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>60 2 07 00000</t>
  </si>
  <si>
    <t>58 0 00 00000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</si>
  <si>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</si>
  <si>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</si>
  <si>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</si>
  <si>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</si>
  <si>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</si>
  <si>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</si>
  <si>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</si>
  <si>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</si>
  <si>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</si>
  <si>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</si>
  <si>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</si>
  <si>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</si>
  <si>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</si>
  <si>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</si>
  <si>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</si>
  <si>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</si>
  <si>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</si>
  <si>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</si>
  <si>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</si>
  <si>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</si>
  <si>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</si>
  <si>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</si>
  <si>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</si>
  <si>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</si>
  <si>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</si>
  <si>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>Реализация муниципальных функций связанных с общегосударственным управлением</t>
  </si>
  <si>
    <t>79 7 00 23000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</si>
  <si>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</si>
  <si>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</si>
  <si>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</si>
  <si>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</si>
  <si>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</si>
  <si>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</si>
  <si>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</si>
  <si>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</si>
  <si>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</si>
  <si>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</si>
  <si>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</si>
  <si>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</si>
  <si>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</si>
  <si>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</si>
  <si>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</si>
  <si>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</si>
  <si>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</si>
  <si>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</si>
  <si>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</si>
  <si>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</si>
  <si>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</si>
  <si>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</si>
  <si>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</si>
  <si>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</si>
  <si>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</si>
  <si>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</si>
  <si>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</si>
  <si>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</si>
  <si>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</si>
  <si>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</si>
  <si>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</si>
  <si>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</si>
  <si>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</si>
  <si>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</si>
  <si>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</si>
  <si>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</si>
  <si>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</si>
  <si>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</si>
  <si>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</si>
  <si>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</si>
  <si>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</si>
  <si>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</si>
  <si>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</si>
  <si>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</si>
  <si>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</si>
  <si>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</si>
  <si>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</si>
  <si>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</si>
  <si>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</si>
  <si>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</si>
  <si>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</si>
  <si>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</si>
  <si>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</si>
  <si>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</si>
  <si>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</si>
  <si>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</si>
  <si>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</si>
  <si>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</si>
  <si>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</si>
  <si>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</si>
  <si>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</si>
  <si>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</si>
  <si>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</si>
  <si>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</si>
  <si>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</si>
  <si>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</si>
  <si>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</si>
  <si>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</si>
  <si>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</si>
  <si>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</si>
  <si>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</si>
  <si>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</si>
  <si>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</si>
  <si>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</si>
  <si>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</si>
  <si>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</si>
  <si>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</si>
  <si>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</si>
  <si>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</si>
  <si>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</si>
  <si>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</si>
  <si>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</si>
  <si>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</si>
  <si>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</si>
  <si>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</si>
  <si>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</si>
  <si>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</si>
  <si>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</si>
  <si>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</si>
  <si>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</si>
  <si>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</si>
  <si>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</si>
  <si>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</si>
  <si>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</si>
  <si>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</si>
  <si>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</si>
  <si>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</si>
  <si>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</si>
  <si>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</si>
  <si>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</si>
  <si>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</si>
  <si>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</si>
  <si>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</si>
  <si>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</si>
  <si>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</si>
  <si>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</si>
  <si>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</si>
  <si>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</si>
  <si>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</si>
  <si>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</si>
  <si>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</si>
  <si>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</si>
  <si>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</si>
  <si>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</si>
  <si>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</si>
  <si>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</si>
  <si>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</si>
  <si>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</si>
  <si>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</si>
  <si>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</si>
  <si>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</si>
  <si>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</si>
  <si>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</si>
  <si>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</si>
  <si>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</si>
  <si>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</si>
  <si>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</si>
  <si>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</si>
  <si>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</si>
  <si>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</si>
  <si>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</si>
  <si>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</si>
  <si>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</si>
  <si>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</si>
  <si>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</si>
  <si>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</si>
  <si>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</si>
  <si>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</si>
  <si>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</si>
  <si>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</si>
  <si>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</si>
  <si>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</si>
  <si>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</si>
  <si>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</si>
  <si>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</si>
  <si>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</si>
  <si>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</si>
  <si>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</si>
  <si>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</si>
  <si>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</si>
  <si>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</si>
  <si>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</si>
  <si>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</si>
  <si>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</si>
  <si>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</si>
  <si>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</si>
  <si>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</si>
  <si>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</si>
  <si>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</si>
  <si>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</si>
  <si>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 xml:space="preserve">Проведение капитального ремонта зданий и сооружений муниципальных организаций дошкольного образования </t>
  </si>
  <si>
    <t>79 6 21 S4080</t>
  </si>
  <si>
    <t>79 6 07 S4080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</si>
  <si>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</si>
  <si>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</si>
  <si>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</si>
  <si>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</si>
  <si>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</si>
  <si>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</si>
  <si>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</si>
  <si>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</si>
  <si>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</si>
  <si>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</si>
  <si>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</si>
  <si>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</si>
  <si>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</si>
  <si>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</si>
  <si>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</si>
  <si>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</si>
  <si>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</si>
  <si>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</si>
  <si>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</si>
  <si>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</si>
  <si>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</si>
  <si>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</si>
  <si>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</si>
  <si>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</si>
  <si>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</si>
  <si>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</si>
  <si>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</si>
  <si>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</si>
  <si>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</si>
  <si>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</si>
  <si>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</si>
  <si>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</si>
  <si>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>80 4 07 S0043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</si>
  <si>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</si>
  <si>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</si>
  <si>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</si>
  <si>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</si>
  <si>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</si>
  <si>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</si>
  <si>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</si>
  <si>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</si>
  <si>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</si>
  <si>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</si>
  <si>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</si>
  <si>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</si>
  <si>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</si>
  <si>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</si>
  <si>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65 1 F3 67484</t>
  </si>
  <si>
    <t>65 1 F3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</si>
  <si>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</si>
  <si>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</si>
  <si>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</si>
  <si>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</si>
  <si>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</si>
  <si>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</si>
  <si>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</si>
  <si>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</si>
  <si>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</si>
  <si>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</si>
  <si>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</si>
  <si>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</si>
  <si>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</si>
  <si>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</si>
  <si>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</si>
  <si>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</si>
  <si>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</si>
  <si>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</si>
  <si>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</si>
  <si>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</si>
  <si>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</si>
  <si>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</si>
  <si>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</si>
  <si>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</si>
  <si>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</si>
  <si>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</si>
  <si>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</si>
  <si>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</si>
  <si>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</si>
  <si>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</si>
  <si>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</si>
  <si>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</si>
  <si>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</si>
  <si>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</si>
  <si>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</si>
  <si>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</si>
  <si>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81 1 07 85055</t>
  </si>
  <si>
    <t>79 4 07 43300</t>
  </si>
  <si>
    <t>79 4 24 42300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</si>
  <si>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</si>
  <si>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</si>
  <si>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</si>
  <si>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</si>
  <si>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</si>
  <si>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</si>
  <si>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</si>
  <si>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</si>
  <si>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</si>
  <si>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</si>
  <si>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</si>
  <si>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</si>
  <si>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</si>
  <si>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</si>
  <si>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</si>
  <si>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7 07 L4670</t>
  </si>
  <si>
    <t>69 6 07 44000</t>
  </si>
  <si>
    <t>69 6 07 44100</t>
  </si>
  <si>
    <t>69 6 07 45300</t>
  </si>
  <si>
    <t>80 3 07 S0044</t>
  </si>
  <si>
    <t>80 3 07 S0049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</si>
  <si>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</si>
  <si>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</si>
  <si>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</si>
  <si>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</si>
  <si>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</si>
  <si>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</si>
  <si>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</si>
  <si>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</si>
  <si>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</si>
  <si>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</si>
  <si>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</si>
  <si>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</si>
  <si>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</si>
  <si>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</si>
  <si>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</si>
  <si>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</si>
  <si>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</si>
  <si>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</si>
  <si>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</si>
  <si>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69 7 07 45300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</si>
  <si>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</si>
  <si>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</si>
  <si>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</si>
  <si>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</si>
  <si>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</si>
  <si>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</si>
  <si>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</si>
  <si>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</si>
  <si>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</si>
  <si>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</si>
  <si>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</si>
  <si>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</si>
  <si>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</si>
  <si>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</si>
  <si>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</si>
  <si>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</si>
  <si>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</si>
  <si>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</si>
  <si>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</si>
  <si>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</si>
  <si>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</si>
  <si>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</si>
  <si>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</si>
  <si>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</si>
  <si>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53 0 00 00000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</si>
  <si>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</si>
  <si>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</si>
  <si>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</si>
  <si>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</si>
  <si>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</si>
  <si>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</si>
  <si>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79 4 07 S4020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</si>
  <si>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</si>
  <si>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</si>
  <si>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</si>
  <si>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</si>
  <si>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</si>
  <si>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</si>
  <si>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</si>
  <si>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</si>
  <si>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</si>
  <si>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</si>
  <si>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</si>
  <si>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</si>
  <si>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</si>
  <si>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</si>
  <si>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</si>
  <si>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</si>
  <si>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</si>
  <si>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</si>
  <si>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</si>
  <si>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</si>
  <si>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</si>
  <si>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</si>
  <si>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</si>
  <si>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</si>
  <si>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</si>
  <si>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</si>
  <si>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</si>
  <si>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</si>
  <si>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</si>
  <si>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</si>
  <si>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</si>
  <si>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</si>
  <si>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Муниципальная программа "Обеспечение деятельности Администрации Миасского городского округа"</t>
  </si>
  <si>
    <t>Приложение 3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</si>
  <si>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</si>
  <si>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</si>
  <si>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</si>
  <si>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</si>
  <si>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</si>
  <si>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</si>
  <si>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</si>
  <si>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</si>
  <si>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</si>
  <si>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</si>
  <si>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</si>
  <si>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</si>
  <si>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</si>
  <si>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</si>
  <si>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</si>
  <si>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</si>
  <si>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</si>
  <si>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</si>
  <si>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</si>
  <si>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</si>
  <si>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</si>
  <si>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</si>
  <si>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</si>
  <si>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</si>
  <si>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</si>
  <si>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</si>
  <si>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</si>
  <si>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</si>
  <si>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</si>
  <si>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</si>
  <si>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</si>
  <si>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79 4 07 S9600</t>
  </si>
  <si>
    <t>79 6 07 S9600</t>
  </si>
  <si>
    <t>69 7 07 S9634</t>
  </si>
  <si>
    <t>69 7 07 S9600</t>
  </si>
  <si>
    <t>55 0 07 73130</t>
  </si>
  <si>
    <t>55 0 07 S6170</t>
  </si>
  <si>
    <t>55 0 07 S6160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</si>
  <si>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</si>
  <si>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</si>
  <si>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</si>
  <si>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</si>
  <si>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</si>
  <si>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</si>
  <si>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</si>
  <si>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</si>
  <si>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</si>
  <si>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</si>
  <si>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</si>
  <si>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</si>
  <si>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</si>
  <si>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</si>
  <si>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</si>
  <si>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</si>
  <si>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</si>
  <si>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</si>
  <si>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</si>
  <si>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</si>
  <si>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</si>
  <si>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</si>
  <si>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</si>
  <si>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</si>
  <si>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</si>
  <si>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</si>
  <si>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</si>
  <si>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</si>
  <si>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Привлечение детей из малообеспеченных, неблагополучных семей через предоставление компенсации части родительской платы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</si>
  <si>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</si>
  <si>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Субсидии бюджетным и автономным организациям на текущий ремонт зданий</t>
  </si>
  <si>
    <t>Субсидии бюджетным и автономным организациям на приобретение оборудования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</si>
  <si>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</si>
  <si>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</si>
  <si>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</si>
  <si>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</si>
  <si>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</si>
  <si>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</si>
  <si>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</si>
  <si>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</si>
  <si>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</si>
  <si>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</si>
  <si>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</si>
  <si>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</si>
  <si>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</si>
  <si>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</si>
  <si>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</si>
  <si>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63 0 07 47000</t>
  </si>
  <si>
    <t xml:space="preserve">Развитие, обустройство и восстановление озелененных территорий, ландшафтно-рекреационных зон 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</si>
  <si>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</si>
  <si>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</si>
  <si>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</si>
  <si>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</si>
  <si>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</si>
  <si>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</si>
  <si>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80 3 07 S0080</t>
  </si>
  <si>
    <t>Укрепление материально-технической базы и оснащение оборудованием детских школ искусств</t>
  </si>
  <si>
    <t>69 7 07 68100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</si>
  <si>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</si>
  <si>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</si>
  <si>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</si>
  <si>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</si>
  <si>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79 4 07 S4030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</si>
  <si>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</si>
  <si>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</si>
  <si>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</si>
  <si>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</si>
  <si>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79 6 07 S3510</t>
  </si>
  <si>
    <t>Благоустройство территорий, прилегающих к зданиям муниципальных общеобразовательных организаций</t>
  </si>
  <si>
    <t>79 6 07 S3520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</si>
  <si>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</si>
  <si>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</si>
  <si>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</si>
  <si>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</si>
  <si>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79 4 E2 S3190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</si>
  <si>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 на оплату жилого помещения и коммунальных услуг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</si>
  <si>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</si>
  <si>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</si>
  <si>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80 3 07 S0090</t>
  </si>
  <si>
    <t>Государственная поддержка организаций, входящих в систему спортивной подготовки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</si>
  <si>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</si>
  <si>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Региональный проект «Цифровая культура»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</si>
  <si>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</si>
  <si>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</si>
  <si>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</si>
  <si>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</si>
  <si>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</si>
  <si>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</si>
  <si>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</si>
  <si>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</si>
  <si>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</si>
  <si>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03 1 00 03600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</si>
  <si>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</si>
  <si>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</si>
  <si>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</si>
  <si>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</si>
  <si>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 xml:space="preserve"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</si>
  <si>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</si>
  <si>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</si>
  <si>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79 4 ЕB 51790</t>
  </si>
  <si>
    <t>Обеспечение образовательных организаций 1-й и 2-й  категорий квалифицированной охраной</t>
  </si>
  <si>
    <t>79 4 07 S9030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</si>
  <si>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</si>
  <si>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</si>
  <si>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обучения детей плаванию по межведомственной программе "Плавание для всех"</t>
  </si>
  <si>
    <t>28 2 77 00000</t>
  </si>
  <si>
    <t>28 2 88 00000</t>
  </si>
  <si>
    <t>Финансовое обеспечение мероприятий, связанных с проведением в Российской Федерации мобилизации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</si>
  <si>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</si>
  <si>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28 2 77 28580</t>
  </si>
  <si>
    <t>28 2 88 28060</t>
  </si>
  <si>
    <t>Региональный проект "Информационная безопасность"</t>
  </si>
  <si>
    <t>92 0 D4 00000</t>
  </si>
  <si>
    <t>92 0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</si>
  <si>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</si>
  <si>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75 0 13 00000</t>
  </si>
  <si>
    <t>Реализация муниципальных программ (подпрограмм) поддержки социально ориентированных некоммерческих организаций</t>
  </si>
  <si>
    <t>47 0 14 27020</t>
  </si>
  <si>
    <t>Мероприятия по определению рейтинга муниципальных образований Челябинской области</t>
  </si>
  <si>
    <t>81 4 00 S8080</t>
  </si>
  <si>
    <t>Организация работы органов управления социальной защиты населения муниципальных образований (софинансирование)</t>
  </si>
  <si>
    <t>Региональный проект "Цифровое государственное управление"</t>
  </si>
  <si>
    <t>92 0 D6 00000</t>
  </si>
  <si>
    <t>Цифровизация деятельности органов социальной защиты населения муниципальных образований Челябинской области</t>
  </si>
  <si>
    <t>92 0 D6 60180</t>
  </si>
  <si>
    <t>Реализация инициативного проекта "Строительство мини-футбольного поля "Строитель" (в районе спортивного комплекса "Олимп" по ул. Азовская, 21)"</t>
  </si>
  <si>
    <t>80 4 07 S9636</t>
  </si>
  <si>
    <t>Реализация инициативного проекта "Благоустройство территории по адресу ул. Вернадского 1А"</t>
  </si>
  <si>
    <t>80 4 07 S9644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</si>
  <si>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</si>
  <si>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</si>
  <si>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79 4 07 S9639</t>
  </si>
  <si>
    <t>79 4 07 S96</t>
  </si>
  <si>
    <t>Реализация инициативного проекта "Благоустройство школьного двора и прилегающей территории МКОУ "СОШ № 2" (п. Тургояк)"</t>
  </si>
  <si>
    <t>79 6 07 S9645</t>
  </si>
  <si>
    <t>Реализация инициативного проекта "Обустройство спортивной площадки МАОУ "СОШ № 1" (г. Миасс, ул. Первомайская, д. 10)"</t>
  </si>
  <si>
    <t>79 4 07 03610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</si>
  <si>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</si>
  <si>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Приложение 2</t>
  </si>
  <si>
    <t>58 0 07 S9641</t>
  </si>
  <si>
    <t>58 0 07 S9642</t>
  </si>
  <si>
    <t>58 0 07 S9643</t>
  </si>
  <si>
    <t>Реализация инициативного проекта «Благоустройство дворовой территории дома № 22  по ул. Лихачева»</t>
  </si>
  <si>
    <t>Реализация инициативного проекта «Благоустройство дворовой территории по пр. Автозаводцев, д. 17-19»</t>
  </si>
  <si>
    <t>Реализация инициативного проекта «Благоустройство дворовой территории по ул. Орловская 34,36»</t>
  </si>
  <si>
    <t>58 0 07 S9637</t>
  </si>
  <si>
    <t>58 0 07 S9646</t>
  </si>
  <si>
    <t>Реализация инициативного проекта «Благоустройство придомовой территории ул. Вернадского, дом 4»</t>
  </si>
  <si>
    <t>58 0 07 S9638</t>
  </si>
  <si>
    <t>Реализация инициативного проекта "Благоустройство дворовой территории (детская площадка) поселка Хребет МГО между домами № 8 по ул. 40 Лет Октября и № 7 Профсоюзная"</t>
  </si>
  <si>
    <t>Реализация инициативного проекта "Благоустройство территории набережной правого и левого берега реки Миасс (ул. Пушкина, г. Миасс)"</t>
  </si>
  <si>
    <t>Реализация инициативного проекта "Благоустройство дворовой территории дома № 22  по ул. Лихачева"</t>
  </si>
  <si>
    <t>Реализация инициативного проекта "Благоустройство дворовой территории по пр. Автозаводцев, д. 17-19"</t>
  </si>
  <si>
    <t>Реализация инициативного проекта "Благоустройство дворовой территории по ул. Орловская 34,36"</t>
  </si>
  <si>
    <t>Реализация инициативного проекта "Благоустройство придомовой территории ул. Вернадского, дом 4"</t>
  </si>
  <si>
    <t>58 0 07 S9640</t>
  </si>
  <si>
    <t>Реализация инициативного проекта "Благоустройство придомовой территории домов ул. Донская, 1,3 и ул. Амурская, 26,28"</t>
  </si>
  <si>
    <t>64 1 00  06100</t>
  </si>
  <si>
    <t>Обновление и (или) капитально-восстановительный ремонт пассажирского подвижного состава общественного транспорта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</si>
  <si>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</si>
  <si>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</si>
  <si>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</si>
  <si>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</si>
  <si>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</si>
  <si>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</si>
  <si>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</si>
  <si>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</si>
  <si>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</si>
  <si>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</si>
  <si>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</si>
  <si>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</si>
  <si>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51 0 23 00000</t>
  </si>
  <si>
    <t>69 7 22 44100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</si>
  <si>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</si>
  <si>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Единовременная выплата членам семьи умершего в период прохождения муниципальной службы муниципального служащего, возмещение расходов на погребение муниципального служащего</t>
  </si>
  <si>
    <t>47 1 14 00000</t>
  </si>
  <si>
    <t>80 4 21 00000</t>
  </si>
  <si>
    <t>80 4 21 90000</t>
  </si>
  <si>
    <t>69 7 21 42300</t>
  </si>
  <si>
    <t>Поощрение муниципальных управленческих команд в Челябинской области</t>
  </si>
  <si>
    <t>50 0 00 99220</t>
  </si>
  <si>
    <t>74 0 23 00000</t>
  </si>
  <si>
    <t>47 1 14 73121</t>
  </si>
  <si>
    <t>79 4 56 00000</t>
  </si>
  <si>
    <t>79 4 56 90000</t>
  </si>
  <si>
    <t>Возмещение затрат юридическим лицам, индивидуальным предпринимателям, физическим лицам – производителям товаров, работ, услуг в целях исполнения государственного (муниципального) социального заказа на оказание государственных (муниципальных) услуг в социальной сфере в соответствии с социальным сертификатом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</si>
  <si>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</si>
  <si>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79 4 07 04070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</si>
  <si>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функционирования модели персонифицированного финансирования дополнительного образования детей</t>
  </si>
  <si>
    <t>79 4 10 03121</t>
  </si>
  <si>
    <t>64 1 00 97100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</si>
  <si>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</si>
  <si>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79 4 10 31210</t>
  </si>
  <si>
    <t>Финансовое обеспечение муниципального задания на оказание муниципальных услуг (выполнение работ) (обеспечение функционирования модели персонифицированного финансирования дополнительного образования детей)</t>
  </si>
  <si>
    <t>91 0 14 80000</t>
  </si>
  <si>
    <t>Исполнено за 2023 год</t>
  </si>
  <si>
    <t>Распределение бюджетных ассигнований по разделам и подразделам классификации расходов бюджета за 2023 год</t>
  </si>
  <si>
    <t xml:space="preserve">Ведомственная структура расходов бюджета Миасского городского округа за 2023 год </t>
  </si>
  <si>
    <t>Уменьшение прочих остатков денежных средств бюджетов городских округов</t>
  </si>
  <si>
    <t>Увеличение прочих остатков денежных средств  бюджетов городских округов</t>
  </si>
  <si>
    <t>284 01 05 02 01 04 0000 510</t>
  </si>
  <si>
    <t>Изменение остатков средств на счетах по учету средств бюджетов</t>
  </si>
  <si>
    <t>284 01 05 00 00 00 0000 000</t>
  </si>
  <si>
    <t>Источники внутреннего финансирования дефицита бюджетов</t>
  </si>
  <si>
    <t>000 01 00 00 00 00 0000 000</t>
  </si>
  <si>
    <t>Наименование источника средств</t>
  </si>
  <si>
    <t>Код бюджетной классификации</t>
  </si>
  <si>
    <t>(тыс. рублей)</t>
  </si>
  <si>
    <t xml:space="preserve">Источники 
 финансирования дефицита бюджета Миасского  городского округа по кодам классификации источников финансирования дефицитов бюджетов за 2023 год
</t>
  </si>
  <si>
    <t xml:space="preserve">от </t>
  </si>
  <si>
    <t>Приложение  4</t>
  </si>
  <si>
    <t xml:space="preserve"> </t>
  </si>
  <si>
    <t>Доходы бюджета Миасского городского округа за 2023 год 
по кодам классификации доходов бюджетов</t>
  </si>
  <si>
    <t>Наименование доходов</t>
  </si>
  <si>
    <t>Коды бюджетной классификации</t>
  </si>
  <si>
    <t xml:space="preserve"> Налог на доходы физических лиц</t>
  </si>
  <si>
    <t xml:space="preserve"> 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</si>
  <si>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</si>
  <si>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</si>
  <si>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</si>
  <si>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</si>
  <si>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</si>
  <si>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</si>
  <si>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</si>
  <si>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</si>
  <si>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</si>
  <si>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182 101 02050 01 0000 110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</si>
  <si>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</si>
  <si>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</si>
  <si>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</si>
  <si>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182 101 02130 01 0000 110</t>
  </si>
  <si>
    <t>182 101 02140 01 0000 110</t>
  </si>
  <si>
    <t>Акцизы по подакцизным товарам (продукции), производимым на территории Российской Федерации</t>
  </si>
  <si>
    <t>182 103 02000 01 0000 110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</si>
  <si>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</si>
  <si>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</si>
  <si>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</si>
  <si>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</si>
  <si>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</si>
  <si>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</si>
  <si>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</si>
  <si>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182 103 02260 01 0000 110</t>
  </si>
  <si>
    <t>Налоги  на  совокупный  доход</t>
  </si>
  <si>
    <t>182 105 00000 00 0000 000</t>
  </si>
  <si>
    <t>Налог, взимаемый в связи с применением упрощенной системы налогообложения</t>
  </si>
  <si>
    <t xml:space="preserve">182 105 01000 00 0000 110   </t>
  </si>
  <si>
    <t>Единый налог на вмененный доход для отдельных видов деятельности</t>
  </si>
  <si>
    <t xml:space="preserve">182 105 02000 02 0000 110   </t>
  </si>
  <si>
    <t>Единый сельскохозяйственный налог</t>
  </si>
  <si>
    <t>182 105 03000 01 0000 110</t>
  </si>
  <si>
    <t>Налог, взимаемый в связи с применением патентной системы налогообложения</t>
  </si>
  <si>
    <t>182 105 04000 02 0000 110</t>
  </si>
  <si>
    <t>Налоги  на  имущество</t>
  </si>
  <si>
    <t>182 106 00000 00 0000 000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</si>
  <si>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</si>
  <si>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182 106 01020 04 0000 110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</si>
  <si>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</si>
  <si>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182 106 06000 00 0000 110</t>
  </si>
  <si>
    <t>Земельный налог с организаций, обладающих земельным участком, расположенным в границах городских округов</t>
  </si>
  <si>
    <t>182 106 06032 04 0000 110</t>
  </si>
  <si>
    <t>Земельный налог с физических лиц, обладающих земельным участком, расположенным в границах городских округов</t>
  </si>
  <si>
    <t>182 106 06042 04 0000 110</t>
  </si>
  <si>
    <t>Государственная  пошлина</t>
  </si>
  <si>
    <t>000 108 00000 00 0000 000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</si>
  <si>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</si>
  <si>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182 108 03010 01 0000 110</t>
  </si>
  <si>
    <t>Государственная пошлина за выдачу разрешения на установку рекламной конструкции</t>
  </si>
  <si>
    <t>283 108 07150 01 0000 110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</si>
  <si>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</si>
  <si>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283 108 07173 01 0000 110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</si>
  <si>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</si>
  <si>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</si>
  <si>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</si>
  <si>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</si>
  <si>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</si>
  <si>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</si>
  <si>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</si>
  <si>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</si>
  <si>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</si>
  <si>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</si>
  <si>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283 111 05034 04 0000 120</t>
  </si>
  <si>
    <t>287 111 05034 04 0000 120</t>
  </si>
  <si>
    <t>288 111 05034 04 0000 120</t>
  </si>
  <si>
    <t>289 111 05034 04 0000 120</t>
  </si>
  <si>
    <t>Доходы от сдачи в аренду имущества, составляющего казну городских округов (за исключением земельных участков)</t>
  </si>
  <si>
    <t>283 111 05074 04 0000 120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</si>
  <si>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</si>
  <si>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283 111 05312 04 0000 120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</si>
  <si>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</si>
  <si>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</si>
  <si>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</si>
  <si>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283 111 09044 04 0000 120</t>
  </si>
  <si>
    <t>Плата за негативное воздействие на окружающую среду</t>
  </si>
  <si>
    <t>048 112 01000 01 0000 120</t>
  </si>
  <si>
    <t>Плата за выбросы загрязняющих веществ в атмосферный воздух стационарными объектами</t>
  </si>
  <si>
    <t>048 112 01010 01 0000 120</t>
  </si>
  <si>
    <t>Плата за сбросы загрязняющих веществ в водные объекты</t>
  </si>
  <si>
    <t>048 112 01030 01 0000 120</t>
  </si>
  <si>
    <t>Плата за размещение отходов производства</t>
  </si>
  <si>
    <t>048 112 01041 01 0000 120</t>
  </si>
  <si>
    <t>Доходы от оказания платных услуг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</si>
  <si>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</si>
  <si>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</si>
  <si>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</si>
  <si>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</si>
  <si>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288 113 01994 04 0010 130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</si>
  <si>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</si>
  <si>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000 113 02064 04 0000 130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</si>
  <si>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</si>
  <si>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</si>
  <si>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</si>
  <si>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</si>
  <si>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</si>
  <si>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</si>
  <si>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</si>
  <si>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</si>
  <si>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</si>
  <si>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</si>
  <si>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</si>
  <si>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283 114 02043 04 0000 440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</si>
  <si>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</si>
  <si>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283 114 06012 04 0000 430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</si>
  <si>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</si>
  <si>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283 114 06024 04 0000 430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</si>
  <si>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</si>
  <si>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</si>
  <si>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</si>
  <si>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283 114 13040 04 0000 410</t>
  </si>
  <si>
    <t xml:space="preserve">Штрафы, санкции, возмещение ущерба                               </t>
  </si>
  <si>
    <t xml:space="preserve"> 000 1 16 00000 00 0000 000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</si>
  <si>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</si>
  <si>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</si>
  <si>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</si>
  <si>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</si>
  <si>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</si>
  <si>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</si>
  <si>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</si>
  <si>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</si>
  <si>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</si>
  <si>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</si>
  <si>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</si>
  <si>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</si>
  <si>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</si>
  <si>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</si>
  <si>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</si>
  <si>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</si>
  <si>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</si>
  <si>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</si>
  <si>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</si>
  <si>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000 116 01173 01 0000 140</t>
  </si>
  <si>
    <t>000 116 01183 01 0000 140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</si>
  <si>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</si>
  <si>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</si>
  <si>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</si>
  <si>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</si>
  <si>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</si>
  <si>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283 116 02020 02 0000 140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</si>
  <si>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</si>
  <si>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</si>
  <si>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</si>
  <si>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</si>
  <si>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</si>
  <si>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000  116 10031 04 0000 140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</si>
  <si>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</si>
  <si>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000 116 10032 04 0000 140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</si>
  <si>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</si>
  <si>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</si>
  <si>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</si>
  <si>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</si>
  <si>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</si>
  <si>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</si>
  <si>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</si>
  <si>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000 116 11050 01 0000 140</t>
  </si>
  <si>
    <t>Прочие неналоговые доходы</t>
  </si>
  <si>
    <t>000 117 00000 00 0000 000</t>
  </si>
  <si>
    <t>Невыясненные поступления</t>
  </si>
  <si>
    <t>000 117 01040 04 0000 180</t>
  </si>
  <si>
    <t>Прочие неналоговые доходы бюджетов городских округов</t>
  </si>
  <si>
    <t>000 117 05040 04 0000 180</t>
  </si>
  <si>
    <t>Инициативные платежи, зачисляемые в бюджеты городских округов</t>
  </si>
  <si>
    <t>283 1 17 15020 04 0010 150</t>
  </si>
  <si>
    <t>НЕНАЛОГОВЫЕ ДОХОДЫ</t>
  </si>
  <si>
    <t>НАЛОГОВЫЕ И НЕНАЛОГОВЫЕ ДОХОДЫ</t>
  </si>
  <si>
    <t>000 100 00000 00  0000 000</t>
  </si>
  <si>
    <t>БЕЗВОЗМЕЗДНЫЕ ПОСТУПЛЕНИЯ ОТ ДРУГИХ БЮДЖЕТОВ БЮДЖЕТНОЙ СИСТЕМЫ РОССИЙСКОЙ ФЕДЕРАЦИИ</t>
  </si>
  <si>
    <t>000 202 00000 00  0000 000</t>
  </si>
  <si>
    <t>Дотации бюджетам субъектов Российской Федерации и муниципальных образований</t>
  </si>
  <si>
    <t>000 202 10000 00 0000 150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</si>
  <si>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</si>
  <si>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284 202 15001 04 0000 150</t>
  </si>
  <si>
    <t>Дотации бюджетам городских округов на поддержку мер по обеспечению сбалансированности бюджетов</t>
  </si>
  <si>
    <t>284 202 15002 04 0000 150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</si>
  <si>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</si>
  <si>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284 202 15009 04 0000 150</t>
  </si>
  <si>
    <t>Прочие дотации бюджетам городских округов</t>
  </si>
  <si>
    <t>284 202 19999 04 0000 150</t>
  </si>
  <si>
    <t>Субсидии бюджетам бюджетной системы Российской Федерации (межбюджетные субсидии)</t>
  </si>
  <si>
    <t>000 202 20000 00 0000 150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</si>
  <si>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</si>
  <si>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283 202 20041 04 0000 150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</si>
  <si>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</si>
  <si>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</si>
  <si>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</si>
  <si>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</si>
  <si>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</si>
  <si>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</si>
  <si>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283 202 20303 04 0000 150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</si>
  <si>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</si>
  <si>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287 202 25081 04 0000 150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</si>
  <si>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</si>
  <si>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000 202 25229 04 0000 150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</si>
  <si>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</si>
  <si>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288 202 25304 04 0000 150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</si>
  <si>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</si>
  <si>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289 2 02 25467 04 0000 150</t>
  </si>
  <si>
    <t>Субсидии бюджетам городских округов на реализацию мероприятий по обеспечению жильем молодых семей</t>
  </si>
  <si>
    <t>283 202 25497 04 0000 150</t>
  </si>
  <si>
    <t>Субсидии бюджетам на проведение комплексных кадастровых работ</t>
  </si>
  <si>
    <t>283 202 25511 04 0000 150</t>
  </si>
  <si>
    <t>Субсидии бюджетам городских округов на поддержку отрасли культуры</t>
  </si>
  <si>
    <t>289 202 25519 04 0000 150</t>
  </si>
  <si>
    <t>Субсидии бюджетам городских округов на реализацию программ формирования современной городской среды</t>
  </si>
  <si>
    <t>283 202 25555 04 0000 150</t>
  </si>
  <si>
    <t>Субсидии бюджетам городских округов на реализацию мероприятий по модернизации школьных систем образования</t>
  </si>
  <si>
    <t>288 202 25750 04 0000 150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</si>
  <si>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</si>
  <si>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283 202 27112 04 0000 150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</si>
  <si>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</si>
  <si>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283 202 29999 04 0000 150</t>
  </si>
  <si>
    <t xml:space="preserve">Прочие субсидии бюджетам городских округов </t>
  </si>
  <si>
    <t>285 202 29999 04 0000 150</t>
  </si>
  <si>
    <t>287 202 29999 04 0000 150</t>
  </si>
  <si>
    <t>288 202 29999 04 0000 150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</si>
  <si>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</si>
  <si>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</si>
  <si>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</si>
  <si>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285 202 30013 04 0000 150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</si>
  <si>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</si>
  <si>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285 202 30022 04 0000 150</t>
  </si>
  <si>
    <t>Субвенции бюджетам городских округов на выполнение передаваемых полномочий субъектов Российской Федерации</t>
  </si>
  <si>
    <t>283 202 30024 04 0000 150</t>
  </si>
  <si>
    <t>285 202 30024 04 0000 150</t>
  </si>
  <si>
    <t>288 202 30024 04 0000 150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</si>
  <si>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</si>
  <si>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285 202 30027 04 0000 150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</si>
  <si>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</si>
  <si>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288 202 30029 04 0000 150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</si>
  <si>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</si>
  <si>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283 202 35082 04 0000 150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</si>
  <si>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</si>
  <si>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283 202 35120 04 0000 150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</si>
  <si>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</si>
  <si>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285 202 35220 04 0000 150</t>
  </si>
  <si>
    <t>Субвенции бюджетам городских округов на оплату жилищно-коммунальных услуг отдельным категориям граждан</t>
  </si>
  <si>
    <t>285 202 35250 04 0000 150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</si>
  <si>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</si>
  <si>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285 202 35462 04 0000 150</t>
  </si>
  <si>
    <t>Субвенции бюджетам городских округов на государственную регистрацию актов гражданского состояния</t>
  </si>
  <si>
    <t>283 202 35930 04 0000 150</t>
  </si>
  <si>
    <t>Прочие субвенции бюджетам городских округов</t>
  </si>
  <si>
    <t>283 202 39999 04 0000 150</t>
  </si>
  <si>
    <t>000 2 02 40000 00 0000 150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</si>
  <si>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</si>
  <si>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288 202 45179 04 0000 150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</si>
  <si>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</si>
  <si>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288 202 45303 04 0000 150</t>
  </si>
  <si>
    <t>Межбюджетные трансферты, передаваемые бюджетам городских округов на создание виртуальных концертных залов</t>
  </si>
  <si>
    <t>289 202 45453 04 0000 150</t>
  </si>
  <si>
    <t>Прочие межбюджетные трансферты, передаваемые бюджетам городских округов</t>
  </si>
  <si>
    <t>283 202 49999 04 0000 150</t>
  </si>
  <si>
    <t>285 202 49999 04 0000 150</t>
  </si>
  <si>
    <t>288 202 49999 04 0000 150</t>
  </si>
  <si>
    <t>Безвозмездные поступления от негосударственных организаций</t>
  </si>
  <si>
    <t>000 2 04 04000 00 0000 150</t>
  </si>
  <si>
    <t>Предоставление негосударственными организациями грантов для получателей средств бюджетов городских округов</t>
  </si>
  <si>
    <t>283 2 04 04010 04 0000 150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</si>
  <si>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</si>
  <si>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287 204 04020 04 0000 150</t>
  </si>
  <si>
    <t>288 204 04020 04 0000 150</t>
  </si>
  <si>
    <t>289 204 04020 04 0000 150</t>
  </si>
  <si>
    <t>Прочие безвозмездные поступления</t>
  </si>
  <si>
    <t>000 207 00000 00 0000 150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</si>
  <si>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</si>
  <si>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287 207 04020 04 0000 150</t>
  </si>
  <si>
    <t>288 207 04020 04 0000 150</t>
  </si>
  <si>
    <t>289 207 04020 04 0000 150</t>
  </si>
  <si>
    <t>Прочие безвозмездные поступления в бюджеты городских округов</t>
  </si>
  <si>
    <t>283 207 04050 04 0000 150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</si>
  <si>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</si>
  <si>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</si>
  <si>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</si>
  <si>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000 219 00000 04 0000 150</t>
  </si>
  <si>
    <t>БЕЗВОЗМЕЗДНЫЕ ПОСТУПЛЕНИЯ</t>
  </si>
  <si>
    <t>ВСЕГО ДОХОДОВ</t>
  </si>
  <si>
    <t>284 01 05 02 01 00 0000 610</t>
  </si>
  <si>
    <t>Приложение 1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</si>
</sst>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_-* #,##0.0_р_._-;\-* #,##0.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9" fillId="0" borderId="0"/>
    <xf numFmtId="0" fontId="2" fillId="0" borderId="0"/>
    <xf numFmtId="0" fontId="14" fillId="0" borderId="0"/>
    <xf numFmtId="0" fontId="1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10" fillId="0" borderId="0" xfId="7" applyFont="1"/>
    <xf numFmtId="0" fontId="10" fillId="0" borderId="0" xfId="7" applyFont="1" applyAlignment="1">
      <alignment vertical="center"/>
    </xf>
    <xf numFmtId="0" fontId="3" fillId="0" borderId="0" xfId="10" applyFont="1"/>
    <xf numFmtId="0" fontId="11" fillId="0" borderId="0" xfId="10" applyFont="1"/>
    <xf numFmtId="0" fontId="3" fillId="0" borderId="0" xfId="10" applyFont="1" applyAlignment="1">
      <alignment vertical="center"/>
    </xf>
    <xf numFmtId="0" fontId="3" fillId="0" borderId="0" xfId="10" applyFont="1" applyAlignment="1"/>
    <xf numFmtId="165" fontId="3" fillId="2" borderId="1" xfId="10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justify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165" fontId="3" fillId="0" borderId="1" xfId="10" applyNumberFormat="1" applyFont="1" applyBorder="1" applyAlignment="1">
      <alignment horizontal="center" vertical="center" wrapText="1"/>
    </xf>
    <xf numFmtId="0" fontId="3" fillId="2" borderId="1" xfId="7" applyFont="1" applyFill="1" applyBorder="1" applyAlignment="1">
      <alignment horizontal="justify" vertical="center" wrapText="1"/>
    </xf>
    <xf numFmtId="165" fontId="12" fillId="0" borderId="1" xfId="10" applyNumberFormat="1" applyFont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12" fillId="2" borderId="0" xfId="7" applyFont="1" applyFill="1" applyAlignment="1">
      <alignment horizontal="center" vertical="center"/>
    </xf>
    <xf numFmtId="0" fontId="12" fillId="0" borderId="0" xfId="10" applyFont="1"/>
    <xf numFmtId="0" fontId="3" fillId="0" borderId="0" xfId="7" applyFont="1" applyAlignment="1">
      <alignment horizontal="right"/>
    </xf>
    <xf numFmtId="0" fontId="12" fillId="0" borderId="0" xfId="7" applyFont="1" applyFill="1" applyAlignment="1">
      <alignment horizontal="right"/>
    </xf>
    <xf numFmtId="0" fontId="6" fillId="0" borderId="0" xfId="7"/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right" vertical="center"/>
    </xf>
    <xf numFmtId="0" fontId="15" fillId="2" borderId="0" xfId="12" applyFont="1" applyFill="1" applyAlignment="1">
      <alignment vertical="center" wrapText="1"/>
    </xf>
    <xf numFmtId="0" fontId="16" fillId="2" borderId="0" xfId="12" applyFont="1" applyFill="1" applyAlignment="1">
      <alignment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1" xfId="12" applyFont="1" applyFill="1" applyBorder="1" applyAlignment="1">
      <alignment horizontal="center" vertical="center" wrapText="1"/>
    </xf>
    <xf numFmtId="165" fontId="4" fillId="2" borderId="1" xfId="28" applyNumberFormat="1" applyFont="1" applyFill="1" applyBorder="1" applyAlignment="1">
      <alignment horizontal="center" vertical="center" wrapText="1"/>
    </xf>
    <xf numFmtId="0" fontId="17" fillId="2" borderId="0" xfId="12" applyFont="1" applyFill="1" applyAlignment="1">
      <alignment vertical="center" wrapText="1"/>
    </xf>
    <xf numFmtId="0" fontId="3" fillId="2" borderId="1" xfId="12" applyFont="1" applyFill="1" applyBorder="1" applyAlignment="1">
      <alignment horizontal="justify" vertical="center" wrapText="1"/>
    </xf>
    <xf numFmtId="3" fontId="3" fillId="2" borderId="5" xfId="12" applyNumberFormat="1" applyFont="1" applyFill="1" applyBorder="1" applyAlignment="1">
      <alignment horizontal="center" vertical="center" wrapText="1"/>
    </xf>
    <xf numFmtId="165" fontId="3" fillId="2" borderId="1" xfId="12" applyNumberFormat="1" applyFont="1" applyFill="1" applyBorder="1" applyAlignment="1">
      <alignment horizontal="center" vertical="center" wrapText="1"/>
    </xf>
    <xf numFmtId="3" fontId="3" fillId="2" borderId="1" xfId="12" applyNumberFormat="1" applyFont="1" applyFill="1" applyBorder="1" applyAlignment="1">
      <alignment horizontal="justify" vertical="center" wrapText="1"/>
    </xf>
    <xf numFmtId="3" fontId="3" fillId="2" borderId="1" xfId="12" applyNumberFormat="1" applyFont="1" applyFill="1" applyBorder="1" applyAlignment="1">
      <alignment horizontal="center" vertical="center" wrapText="1"/>
    </xf>
    <xf numFmtId="3" fontId="4" fillId="2" borderId="1" xfId="12" applyNumberFormat="1" applyFont="1" applyFill="1" applyBorder="1" applyAlignment="1">
      <alignment horizontal="justify" vertical="center" wrapText="1"/>
    </xf>
    <xf numFmtId="3" fontId="4" fillId="2" borderId="1" xfId="12" applyNumberFormat="1" applyFont="1" applyFill="1" applyBorder="1" applyAlignment="1">
      <alignment horizontal="center" vertical="center" wrapText="1"/>
    </xf>
    <xf numFmtId="165" fontId="3" fillId="2" borderId="1" xfId="28" applyNumberFormat="1" applyFont="1" applyFill="1" applyBorder="1" applyAlignment="1">
      <alignment horizontal="center" vertical="center" wrapText="1"/>
    </xf>
    <xf numFmtId="0" fontId="4" fillId="2" borderId="1" xfId="12" quotePrefix="1" applyFont="1" applyFill="1" applyBorder="1" applyAlignment="1">
      <alignment horizontal="left" vertical="center" wrapText="1"/>
    </xf>
    <xf numFmtId="0" fontId="3" fillId="2" borderId="1" xfId="12" applyFont="1" applyFill="1" applyBorder="1" applyAlignment="1">
      <alignment horizontal="left" vertical="center" wrapText="1"/>
    </xf>
    <xf numFmtId="0" fontId="3" fillId="2" borderId="1" xfId="12" applyFont="1" applyFill="1" applyBorder="1" applyAlignment="1">
      <alignment horizontal="center" vertical="center" wrapText="1"/>
    </xf>
    <xf numFmtId="0" fontId="4" fillId="2" borderId="1" xfId="12" quotePrefix="1" applyFont="1" applyFill="1" applyBorder="1" applyAlignment="1">
      <alignment horizontal="justify" vertical="center" wrapText="1"/>
    </xf>
    <xf numFmtId="0" fontId="4" fillId="2" borderId="1" xfId="12" applyFont="1" applyFill="1" applyBorder="1" applyAlignment="1">
      <alignment horizontal="justify" vertical="center" wrapText="1"/>
    </xf>
    <xf numFmtId="0" fontId="3" fillId="0" borderId="1" xfId="12" applyFont="1" applyFill="1" applyBorder="1" applyAlignment="1">
      <alignment horizontal="justify" vertical="center" wrapText="1"/>
    </xf>
    <xf numFmtId="49" fontId="4" fillId="2" borderId="6" xfId="39" applyNumberFormat="1" applyFont="1" applyFill="1" applyBorder="1" applyAlignment="1">
      <alignment horizontal="center" vertical="center" wrapText="1"/>
    </xf>
    <xf numFmtId="0" fontId="17" fillId="2" borderId="0" xfId="12" applyFont="1" applyFill="1" applyAlignment="1">
      <alignment horizontal="center" vertical="center" wrapText="1"/>
    </xf>
    <xf numFmtId="165" fontId="17" fillId="2" borderId="0" xfId="12" applyNumberFormat="1" applyFont="1" applyFill="1" applyAlignment="1">
      <alignment vertical="center" wrapText="1"/>
    </xf>
    <xf numFmtId="0" fontId="3" fillId="2" borderId="1" xfId="39" applyNumberFormat="1" applyFont="1" applyFill="1" applyBorder="1" applyAlignment="1">
      <alignment horizontal="justify" vertical="center" wrapText="1"/>
    </xf>
    <xf numFmtId="49" fontId="3" fillId="2" borderId="1" xfId="39" applyNumberFormat="1" applyFont="1" applyFill="1" applyBorder="1" applyAlignment="1">
      <alignment horizontal="center" vertical="center" wrapText="1"/>
    </xf>
    <xf numFmtId="165" fontId="3" fillId="0" borderId="1" xfId="28" applyNumberFormat="1" applyFont="1" applyFill="1" applyBorder="1" applyAlignment="1">
      <alignment horizontal="center" vertical="center" wrapText="1"/>
    </xf>
    <xf numFmtId="0" fontId="3" fillId="2" borderId="1" xfId="12" applyNumberFormat="1" applyFont="1" applyFill="1" applyBorder="1" applyAlignment="1">
      <alignment horizontal="justify" vertical="center" wrapText="1"/>
    </xf>
    <xf numFmtId="0" fontId="3" fillId="2" borderId="1" xfId="12" applyFont="1" applyFill="1" applyBorder="1" applyAlignment="1">
      <alignment vertical="center" wrapText="1"/>
    </xf>
    <xf numFmtId="0" fontId="3" fillId="3" borderId="1" xfId="12" applyFont="1" applyFill="1" applyBorder="1" applyAlignment="1">
      <alignment horizontal="center" vertical="center" wrapText="1"/>
    </xf>
    <xf numFmtId="0" fontId="16" fillId="3" borderId="0" xfId="12" applyFont="1" applyFill="1" applyAlignment="1">
      <alignment vertical="center" wrapText="1"/>
    </xf>
    <xf numFmtId="0" fontId="16" fillId="4" borderId="0" xfId="12" applyFont="1" applyFill="1" applyAlignment="1">
      <alignment vertical="center" wrapText="1"/>
    </xf>
    <xf numFmtId="0" fontId="3" fillId="2" borderId="1" xfId="12" applyNumberFormat="1" applyFont="1" applyFill="1" applyBorder="1" applyAlignment="1">
      <alignment horizontal="justify" vertical="center"/>
    </xf>
    <xf numFmtId="0" fontId="3" fillId="0" borderId="1" xfId="12" applyNumberFormat="1" applyFont="1" applyBorder="1" applyAlignment="1">
      <alignment horizontal="justify" vertical="center" wrapText="1"/>
    </xf>
    <xf numFmtId="165" fontId="3" fillId="2" borderId="6" xfId="28" applyNumberFormat="1" applyFont="1" applyFill="1" applyBorder="1" applyAlignment="1">
      <alignment horizontal="center" vertical="center" wrapText="1"/>
    </xf>
    <xf numFmtId="0" fontId="19" fillId="2" borderId="0" xfId="12" applyFont="1" applyFill="1" applyAlignment="1">
      <alignment vertical="center" wrapText="1"/>
    </xf>
    <xf numFmtId="0" fontId="20" fillId="2" borderId="0" xfId="12" applyFont="1" applyFill="1" applyBorder="1" applyAlignment="1">
      <alignment vertical="center" wrapText="1"/>
    </xf>
    <xf numFmtId="0" fontId="16" fillId="2" borderId="0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vertical="center" wrapText="1"/>
    </xf>
    <xf numFmtId="165" fontId="12" fillId="2" borderId="1" xfId="28" applyNumberFormat="1" applyFont="1" applyFill="1" applyBorder="1" applyAlignment="1">
      <alignment horizontal="center" vertical="center" wrapText="1"/>
    </xf>
    <xf numFmtId="49" fontId="4" fillId="2" borderId="7" xfId="39" applyNumberFormat="1" applyFont="1" applyFill="1" applyBorder="1" applyAlignment="1">
      <alignment horizontal="left" vertical="center" wrapText="1"/>
    </xf>
    <xf numFmtId="49" fontId="4" fillId="2" borderId="1" xfId="12" applyNumberFormat="1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justify" vertical="center"/>
    </xf>
    <xf numFmtId="3" fontId="3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justify" vertical="center" wrapText="1"/>
    </xf>
    <xf numFmtId="0" fontId="12" fillId="0" borderId="1" xfId="12" applyFont="1" applyFill="1" applyBorder="1" applyAlignment="1">
      <alignment horizontal="justify" vertical="center" wrapText="1"/>
    </xf>
    <xf numFmtId="0" fontId="12" fillId="0" borderId="1" xfId="12" applyFont="1" applyFill="1" applyBorder="1" applyAlignment="1">
      <alignment horizontal="center" vertical="center" wrapText="1"/>
    </xf>
    <xf numFmtId="165" fontId="12" fillId="0" borderId="1" xfId="28" applyNumberFormat="1" applyFont="1" applyFill="1" applyBorder="1" applyAlignment="1">
      <alignment horizontal="center" vertical="center" wrapText="1"/>
    </xf>
    <xf numFmtId="0" fontId="16" fillId="2" borderId="0" xfId="12" applyFont="1" applyFill="1" applyAlignment="1">
      <alignment horizontal="center" vertical="center" wrapText="1"/>
    </xf>
    <xf numFmtId="0" fontId="3" fillId="0" borderId="6" xfId="12" applyFont="1" applyBorder="1" applyAlignment="1">
      <alignment horizontal="left"/>
    </xf>
    <xf numFmtId="49" fontId="4" fillId="2" borderId="1" xfId="39" applyNumberFormat="1" applyFont="1" applyFill="1" applyBorder="1" applyAlignment="1">
      <alignment vertical="center" wrapText="1"/>
    </xf>
    <xf numFmtId="49" fontId="4" fillId="2" borderId="1" xfId="39" applyNumberFormat="1" applyFont="1" applyFill="1" applyBorder="1" applyAlignment="1">
      <alignment horizontal="left" vertical="center" wrapText="1"/>
    </xf>
    <xf numFmtId="0" fontId="22" fillId="2" borderId="0" xfId="12" applyFont="1" applyFill="1" applyAlignment="1">
      <alignment vertical="center" wrapText="1"/>
    </xf>
    <xf numFmtId="0" fontId="15" fillId="2" borderId="0" xfId="12" applyFont="1" applyFill="1" applyAlignment="1">
      <alignment horizontal="left" vertical="center"/>
    </xf>
    <xf numFmtId="168" fontId="23" fillId="2" borderId="0" xfId="32" applyNumberFormat="1" applyFont="1" applyFill="1" applyAlignment="1">
      <alignment horizontal="center" vertical="center" wrapText="1"/>
    </xf>
    <xf numFmtId="0" fontId="15" fillId="2" borderId="0" xfId="12" applyFont="1" applyFill="1" applyAlignment="1">
      <alignment horizontal="center" vertical="center" wrapText="1"/>
    </xf>
    <xf numFmtId="168" fontId="22" fillId="2" borderId="0" xfId="32" applyNumberFormat="1" applyFont="1" applyFill="1" applyAlignment="1">
      <alignment horizontal="center" vertical="center" wrapText="1"/>
    </xf>
    <xf numFmtId="0" fontId="15" fillId="2" borderId="0" xfId="12" applyFont="1" applyFill="1" applyAlignment="1">
      <alignment horizontal="left" vertical="center" wrapText="1"/>
    </xf>
    <xf numFmtId="0" fontId="3" fillId="2" borderId="0" xfId="7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/>
    </xf>
    <xf numFmtId="0" fontId="6" fillId="0" borderId="0" xfId="7" applyAlignment="1">
      <alignment horizontal="center" vertical="center"/>
    </xf>
    <xf numFmtId="0" fontId="3" fillId="2" borderId="5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5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 wrapText="1"/>
    </xf>
    <xf numFmtId="49" fontId="13" fillId="0" borderId="1" xfId="10" applyNumberFormat="1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2" fillId="0" borderId="0" xfId="7" applyFont="1" applyFill="1" applyAlignment="1">
      <alignment horizontal="right"/>
    </xf>
    <xf numFmtId="0" fontId="12" fillId="0" borderId="0" xfId="7" applyFont="1" applyAlignment="1">
      <alignment horizontal="right"/>
    </xf>
    <xf numFmtId="0" fontId="4" fillId="0" borderId="0" xfId="10" applyFont="1" applyAlignment="1">
      <alignment horizontal="center" vertical="justify" wrapText="1"/>
    </xf>
  </cellXfs>
  <cellStyles count="40">
    <cellStyle name="Normal" xfId="11"/>
    <cellStyle name="Обычный" xfId="0" builtinId="0"/>
    <cellStyle name="Обычный 2" xfId="1"/>
    <cellStyle name="Обычный 2 2" xfId="2"/>
    <cellStyle name="Обычный 2 2 2" xfId="12"/>
    <cellStyle name="Обычный 2 3" xfId="3"/>
    <cellStyle name="Обычный 3" xfId="4"/>
    <cellStyle name="Обычный 3 2" xfId="5"/>
    <cellStyle name="Обычный 3 3" xfId="13"/>
    <cellStyle name="Обычный 4" xfId="7"/>
    <cellStyle name="Обычный 4 2" xfId="14"/>
    <cellStyle name="Обычный 5" xfId="9"/>
    <cellStyle name="Обычный_Лист2" xfId="39"/>
    <cellStyle name="Обычный_Приложение №1+№4" xfId="10"/>
    <cellStyle name="Процентный 2" xfId="15"/>
    <cellStyle name="Процентный 2 2" xfId="16"/>
    <cellStyle name="Процентный 3" xfId="17"/>
    <cellStyle name="Финансовый" xfId="6" builtinId="3"/>
    <cellStyle name="Финансовый 10" xfId="18"/>
    <cellStyle name="Финансовый 11" xfId="19"/>
    <cellStyle name="Финансовый 12" xfId="20"/>
    <cellStyle name="Финансовый 13" xfId="21"/>
    <cellStyle name="Финансовый 14" xfId="22"/>
    <cellStyle name="Финансовый 15" xfId="23"/>
    <cellStyle name="Финансовый 16" xfId="24"/>
    <cellStyle name="Финансовый 17" xfId="25"/>
    <cellStyle name="Финансовый 18" xfId="26"/>
    <cellStyle name="Финансовый 19" xfId="27"/>
    <cellStyle name="Финансовый 2" xfId="8"/>
    <cellStyle name="Финансовый 2 2" xfId="28"/>
    <cellStyle name="Финансовый 2 2 2" xfId="29"/>
    <cellStyle name="Финансовый 20" xfId="30"/>
    <cellStyle name="Финансовый 21" xfId="31"/>
    <cellStyle name="Финансовый 3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9" xfId="3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176"/>
  <sheetViews>
    <sheetView tabSelected="1" zoomScaleNormal="100" workbookViewId="0">
      <selection activeCell="E12" sqref="E12"/>
    </sheetView>
  </sheetViews>
  <sheetFormatPr defaultColWidth="23.7109375" defaultRowHeight="12.75"/>
  <cols>
    <col min="1" max="1" width="71" style="121" customWidth="1"/>
    <col min="2" max="2" width="31" style="180" customWidth="1"/>
    <col min="3" max="3" width="16.140625" style="181" customWidth="1"/>
    <col min="4" max="248" width="8.85546875" style="122" customWidth="1"/>
    <col min="249" max="250" width="23.7109375" style="122"/>
    <col min="251" max="251" width="29.85546875" style="122" customWidth="1"/>
    <col min="252" max="252" width="61.85546875" style="122" customWidth="1"/>
    <col min="253" max="253" width="15" style="122" customWidth="1"/>
    <col min="254" max="254" width="14.28515625" style="122" customWidth="1"/>
    <col min="255" max="255" width="15.28515625" style="122" customWidth="1"/>
    <col min="256" max="259" width="13.7109375" style="122" customWidth="1"/>
    <col min="260" max="504" width="8.85546875" style="122" customWidth="1"/>
    <col min="505" max="506" width="23.7109375" style="122"/>
    <col min="507" max="507" width="29.85546875" style="122" customWidth="1"/>
    <col min="508" max="508" width="61.85546875" style="122" customWidth="1"/>
    <col min="509" max="509" width="15" style="122" customWidth="1"/>
    <col min="510" max="510" width="14.28515625" style="122" customWidth="1"/>
    <col min="511" max="511" width="15.28515625" style="122" customWidth="1"/>
    <col min="512" max="515" width="13.7109375" style="122" customWidth="1"/>
    <col min="516" max="760" width="8.85546875" style="122" customWidth="1"/>
    <col min="761" max="762" width="23.7109375" style="122"/>
    <col min="763" max="763" width="29.85546875" style="122" customWidth="1"/>
    <col min="764" max="764" width="61.85546875" style="122" customWidth="1"/>
    <col min="765" max="765" width="15" style="122" customWidth="1"/>
    <col min="766" max="766" width="14.28515625" style="122" customWidth="1"/>
    <col min="767" max="767" width="15.28515625" style="122" customWidth="1"/>
    <col min="768" max="771" width="13.7109375" style="122" customWidth="1"/>
    <col min="772" max="1016" width="8.85546875" style="122" customWidth="1"/>
    <col min="1017" max="1018" width="23.7109375" style="122"/>
    <col min="1019" max="1019" width="29.85546875" style="122" customWidth="1"/>
    <col min="1020" max="1020" width="61.85546875" style="122" customWidth="1"/>
    <col min="1021" max="1021" width="15" style="122" customWidth="1"/>
    <col min="1022" max="1022" width="14.28515625" style="122" customWidth="1"/>
    <col min="1023" max="1023" width="15.28515625" style="122" customWidth="1"/>
    <col min="1024" max="1027" width="13.7109375" style="122" customWidth="1"/>
    <col min="1028" max="1272" width="8.85546875" style="122" customWidth="1"/>
    <col min="1273" max="1274" width="23.7109375" style="122"/>
    <col min="1275" max="1275" width="29.85546875" style="122" customWidth="1"/>
    <col min="1276" max="1276" width="61.85546875" style="122" customWidth="1"/>
    <col min="1277" max="1277" width="15" style="122" customWidth="1"/>
    <col min="1278" max="1278" width="14.28515625" style="122" customWidth="1"/>
    <col min="1279" max="1279" width="15.28515625" style="122" customWidth="1"/>
    <col min="1280" max="1283" width="13.7109375" style="122" customWidth="1"/>
    <col min="1284" max="1528" width="8.85546875" style="122" customWidth="1"/>
    <col min="1529" max="1530" width="23.7109375" style="122"/>
    <col min="1531" max="1531" width="29.85546875" style="122" customWidth="1"/>
    <col min="1532" max="1532" width="61.85546875" style="122" customWidth="1"/>
    <col min="1533" max="1533" width="15" style="122" customWidth="1"/>
    <col min="1534" max="1534" width="14.28515625" style="122" customWidth="1"/>
    <col min="1535" max="1535" width="15.28515625" style="122" customWidth="1"/>
    <col min="1536" max="1539" width="13.7109375" style="122" customWidth="1"/>
    <col min="1540" max="1784" width="8.85546875" style="122" customWidth="1"/>
    <col min="1785" max="1786" width="23.7109375" style="122"/>
    <col min="1787" max="1787" width="29.85546875" style="122" customWidth="1"/>
    <col min="1788" max="1788" width="61.85546875" style="122" customWidth="1"/>
    <col min="1789" max="1789" width="15" style="122" customWidth="1"/>
    <col min="1790" max="1790" width="14.28515625" style="122" customWidth="1"/>
    <col min="1791" max="1791" width="15.28515625" style="122" customWidth="1"/>
    <col min="1792" max="1795" width="13.7109375" style="122" customWidth="1"/>
    <col min="1796" max="2040" width="8.85546875" style="122" customWidth="1"/>
    <col min="2041" max="2042" width="23.7109375" style="122"/>
    <col min="2043" max="2043" width="29.85546875" style="122" customWidth="1"/>
    <col min="2044" max="2044" width="61.85546875" style="122" customWidth="1"/>
    <col min="2045" max="2045" width="15" style="122" customWidth="1"/>
    <col min="2046" max="2046" width="14.28515625" style="122" customWidth="1"/>
    <col min="2047" max="2047" width="15.28515625" style="122" customWidth="1"/>
    <col min="2048" max="2051" width="13.7109375" style="122" customWidth="1"/>
    <col min="2052" max="2296" width="8.85546875" style="122" customWidth="1"/>
    <col min="2297" max="2298" width="23.7109375" style="122"/>
    <col min="2299" max="2299" width="29.85546875" style="122" customWidth="1"/>
    <col min="2300" max="2300" width="61.85546875" style="122" customWidth="1"/>
    <col min="2301" max="2301" width="15" style="122" customWidth="1"/>
    <col min="2302" max="2302" width="14.28515625" style="122" customWidth="1"/>
    <col min="2303" max="2303" width="15.28515625" style="122" customWidth="1"/>
    <col min="2304" max="2307" width="13.7109375" style="122" customWidth="1"/>
    <col min="2308" max="2552" width="8.85546875" style="122" customWidth="1"/>
    <col min="2553" max="2554" width="23.7109375" style="122"/>
    <col min="2555" max="2555" width="29.85546875" style="122" customWidth="1"/>
    <col min="2556" max="2556" width="61.85546875" style="122" customWidth="1"/>
    <col min="2557" max="2557" width="15" style="122" customWidth="1"/>
    <col min="2558" max="2558" width="14.28515625" style="122" customWidth="1"/>
    <col min="2559" max="2559" width="15.28515625" style="122" customWidth="1"/>
    <col min="2560" max="2563" width="13.7109375" style="122" customWidth="1"/>
    <col min="2564" max="2808" width="8.85546875" style="122" customWidth="1"/>
    <col min="2809" max="2810" width="23.7109375" style="122"/>
    <col min="2811" max="2811" width="29.85546875" style="122" customWidth="1"/>
    <col min="2812" max="2812" width="61.85546875" style="122" customWidth="1"/>
    <col min="2813" max="2813" width="15" style="122" customWidth="1"/>
    <col min="2814" max="2814" width="14.28515625" style="122" customWidth="1"/>
    <col min="2815" max="2815" width="15.28515625" style="122" customWidth="1"/>
    <col min="2816" max="2819" width="13.7109375" style="122" customWidth="1"/>
    <col min="2820" max="3064" width="8.85546875" style="122" customWidth="1"/>
    <col min="3065" max="3066" width="23.7109375" style="122"/>
    <col min="3067" max="3067" width="29.85546875" style="122" customWidth="1"/>
    <col min="3068" max="3068" width="61.85546875" style="122" customWidth="1"/>
    <col min="3069" max="3069" width="15" style="122" customWidth="1"/>
    <col min="3070" max="3070" width="14.28515625" style="122" customWidth="1"/>
    <col min="3071" max="3071" width="15.28515625" style="122" customWidth="1"/>
    <col min="3072" max="3075" width="13.7109375" style="122" customWidth="1"/>
    <col min="3076" max="3320" width="8.85546875" style="122" customWidth="1"/>
    <col min="3321" max="3322" width="23.7109375" style="122"/>
    <col min="3323" max="3323" width="29.85546875" style="122" customWidth="1"/>
    <col min="3324" max="3324" width="61.85546875" style="122" customWidth="1"/>
    <col min="3325" max="3325" width="15" style="122" customWidth="1"/>
    <col min="3326" max="3326" width="14.28515625" style="122" customWidth="1"/>
    <col min="3327" max="3327" width="15.28515625" style="122" customWidth="1"/>
    <col min="3328" max="3331" width="13.7109375" style="122" customWidth="1"/>
    <col min="3332" max="3576" width="8.85546875" style="122" customWidth="1"/>
    <col min="3577" max="3578" width="23.7109375" style="122"/>
    <col min="3579" max="3579" width="29.85546875" style="122" customWidth="1"/>
    <col min="3580" max="3580" width="61.85546875" style="122" customWidth="1"/>
    <col min="3581" max="3581" width="15" style="122" customWidth="1"/>
    <col min="3582" max="3582" width="14.28515625" style="122" customWidth="1"/>
    <col min="3583" max="3583" width="15.28515625" style="122" customWidth="1"/>
    <col min="3584" max="3587" width="13.7109375" style="122" customWidth="1"/>
    <col min="3588" max="3832" width="8.85546875" style="122" customWidth="1"/>
    <col min="3833" max="3834" width="23.7109375" style="122"/>
    <col min="3835" max="3835" width="29.85546875" style="122" customWidth="1"/>
    <col min="3836" max="3836" width="61.85546875" style="122" customWidth="1"/>
    <col min="3837" max="3837" width="15" style="122" customWidth="1"/>
    <col min="3838" max="3838" width="14.28515625" style="122" customWidth="1"/>
    <col min="3839" max="3839" width="15.28515625" style="122" customWidth="1"/>
    <col min="3840" max="3843" width="13.7109375" style="122" customWidth="1"/>
    <col min="3844" max="4088" width="8.85546875" style="122" customWidth="1"/>
    <col min="4089" max="4090" width="23.7109375" style="122"/>
    <col min="4091" max="4091" width="29.85546875" style="122" customWidth="1"/>
    <col min="4092" max="4092" width="61.85546875" style="122" customWidth="1"/>
    <col min="4093" max="4093" width="15" style="122" customWidth="1"/>
    <col min="4094" max="4094" width="14.28515625" style="122" customWidth="1"/>
    <col min="4095" max="4095" width="15.28515625" style="122" customWidth="1"/>
    <col min="4096" max="4099" width="13.7109375" style="122" customWidth="1"/>
    <col min="4100" max="4344" width="8.85546875" style="122" customWidth="1"/>
    <col min="4345" max="4346" width="23.7109375" style="122"/>
    <col min="4347" max="4347" width="29.85546875" style="122" customWidth="1"/>
    <col min="4348" max="4348" width="61.85546875" style="122" customWidth="1"/>
    <col min="4349" max="4349" width="15" style="122" customWidth="1"/>
    <col min="4350" max="4350" width="14.28515625" style="122" customWidth="1"/>
    <col min="4351" max="4351" width="15.28515625" style="122" customWidth="1"/>
    <col min="4352" max="4355" width="13.7109375" style="122" customWidth="1"/>
    <col min="4356" max="4600" width="8.85546875" style="122" customWidth="1"/>
    <col min="4601" max="4602" width="23.7109375" style="122"/>
    <col min="4603" max="4603" width="29.85546875" style="122" customWidth="1"/>
    <col min="4604" max="4604" width="61.85546875" style="122" customWidth="1"/>
    <col min="4605" max="4605" width="15" style="122" customWidth="1"/>
    <col min="4606" max="4606" width="14.28515625" style="122" customWidth="1"/>
    <col min="4607" max="4607" width="15.28515625" style="122" customWidth="1"/>
    <col min="4608" max="4611" width="13.7109375" style="122" customWidth="1"/>
    <col min="4612" max="4856" width="8.85546875" style="122" customWidth="1"/>
    <col min="4857" max="4858" width="23.7109375" style="122"/>
    <col min="4859" max="4859" width="29.85546875" style="122" customWidth="1"/>
    <col min="4860" max="4860" width="61.85546875" style="122" customWidth="1"/>
    <col min="4861" max="4861" width="15" style="122" customWidth="1"/>
    <col min="4862" max="4862" width="14.28515625" style="122" customWidth="1"/>
    <col min="4863" max="4863" width="15.28515625" style="122" customWidth="1"/>
    <col min="4864" max="4867" width="13.7109375" style="122" customWidth="1"/>
    <col min="4868" max="5112" width="8.85546875" style="122" customWidth="1"/>
    <col min="5113" max="5114" width="23.7109375" style="122"/>
    <col min="5115" max="5115" width="29.85546875" style="122" customWidth="1"/>
    <col min="5116" max="5116" width="61.85546875" style="122" customWidth="1"/>
    <col min="5117" max="5117" width="15" style="122" customWidth="1"/>
    <col min="5118" max="5118" width="14.28515625" style="122" customWidth="1"/>
    <col min="5119" max="5119" width="15.28515625" style="122" customWidth="1"/>
    <col min="5120" max="5123" width="13.7109375" style="122" customWidth="1"/>
    <col min="5124" max="5368" width="8.85546875" style="122" customWidth="1"/>
    <col min="5369" max="5370" width="23.7109375" style="122"/>
    <col min="5371" max="5371" width="29.85546875" style="122" customWidth="1"/>
    <col min="5372" max="5372" width="61.85546875" style="122" customWidth="1"/>
    <col min="5373" max="5373" width="15" style="122" customWidth="1"/>
    <col min="5374" max="5374" width="14.28515625" style="122" customWidth="1"/>
    <col min="5375" max="5375" width="15.28515625" style="122" customWidth="1"/>
    <col min="5376" max="5379" width="13.7109375" style="122" customWidth="1"/>
    <col min="5380" max="5624" width="8.85546875" style="122" customWidth="1"/>
    <col min="5625" max="5626" width="23.7109375" style="122"/>
    <col min="5627" max="5627" width="29.85546875" style="122" customWidth="1"/>
    <col min="5628" max="5628" width="61.85546875" style="122" customWidth="1"/>
    <col min="5629" max="5629" width="15" style="122" customWidth="1"/>
    <col min="5630" max="5630" width="14.28515625" style="122" customWidth="1"/>
    <col min="5631" max="5631" width="15.28515625" style="122" customWidth="1"/>
    <col min="5632" max="5635" width="13.7109375" style="122" customWidth="1"/>
    <col min="5636" max="5880" width="8.85546875" style="122" customWidth="1"/>
    <col min="5881" max="5882" width="23.7109375" style="122"/>
    <col min="5883" max="5883" width="29.85546875" style="122" customWidth="1"/>
    <col min="5884" max="5884" width="61.85546875" style="122" customWidth="1"/>
    <col min="5885" max="5885" width="15" style="122" customWidth="1"/>
    <col min="5886" max="5886" width="14.28515625" style="122" customWidth="1"/>
    <col min="5887" max="5887" width="15.28515625" style="122" customWidth="1"/>
    <col min="5888" max="5891" width="13.7109375" style="122" customWidth="1"/>
    <col min="5892" max="6136" width="8.85546875" style="122" customWidth="1"/>
    <col min="6137" max="6138" width="23.7109375" style="122"/>
    <col min="6139" max="6139" width="29.85546875" style="122" customWidth="1"/>
    <col min="6140" max="6140" width="61.85546875" style="122" customWidth="1"/>
    <col min="6141" max="6141" width="15" style="122" customWidth="1"/>
    <col min="6142" max="6142" width="14.28515625" style="122" customWidth="1"/>
    <col min="6143" max="6143" width="15.28515625" style="122" customWidth="1"/>
    <col min="6144" max="6147" width="13.7109375" style="122" customWidth="1"/>
    <col min="6148" max="6392" width="8.85546875" style="122" customWidth="1"/>
    <col min="6393" max="6394" width="23.7109375" style="122"/>
    <col min="6395" max="6395" width="29.85546875" style="122" customWidth="1"/>
    <col min="6396" max="6396" width="61.85546875" style="122" customWidth="1"/>
    <col min="6397" max="6397" width="15" style="122" customWidth="1"/>
    <col min="6398" max="6398" width="14.28515625" style="122" customWidth="1"/>
    <col min="6399" max="6399" width="15.28515625" style="122" customWidth="1"/>
    <col min="6400" max="6403" width="13.7109375" style="122" customWidth="1"/>
    <col min="6404" max="6648" width="8.85546875" style="122" customWidth="1"/>
    <col min="6649" max="6650" width="23.7109375" style="122"/>
    <col min="6651" max="6651" width="29.85546875" style="122" customWidth="1"/>
    <col min="6652" max="6652" width="61.85546875" style="122" customWidth="1"/>
    <col min="6653" max="6653" width="15" style="122" customWidth="1"/>
    <col min="6654" max="6654" width="14.28515625" style="122" customWidth="1"/>
    <col min="6655" max="6655" width="15.28515625" style="122" customWidth="1"/>
    <col min="6656" max="6659" width="13.7109375" style="122" customWidth="1"/>
    <col min="6660" max="6904" width="8.85546875" style="122" customWidth="1"/>
    <col min="6905" max="6906" width="23.7109375" style="122"/>
    <col min="6907" max="6907" width="29.85546875" style="122" customWidth="1"/>
    <col min="6908" max="6908" width="61.85546875" style="122" customWidth="1"/>
    <col min="6909" max="6909" width="15" style="122" customWidth="1"/>
    <col min="6910" max="6910" width="14.28515625" style="122" customWidth="1"/>
    <col min="6911" max="6911" width="15.28515625" style="122" customWidth="1"/>
    <col min="6912" max="6915" width="13.7109375" style="122" customWidth="1"/>
    <col min="6916" max="7160" width="8.85546875" style="122" customWidth="1"/>
    <col min="7161" max="7162" width="23.7109375" style="122"/>
    <col min="7163" max="7163" width="29.85546875" style="122" customWidth="1"/>
    <col min="7164" max="7164" width="61.85546875" style="122" customWidth="1"/>
    <col min="7165" max="7165" width="15" style="122" customWidth="1"/>
    <col min="7166" max="7166" width="14.28515625" style="122" customWidth="1"/>
    <col min="7167" max="7167" width="15.28515625" style="122" customWidth="1"/>
    <col min="7168" max="7171" width="13.7109375" style="122" customWidth="1"/>
    <col min="7172" max="7416" width="8.85546875" style="122" customWidth="1"/>
    <col min="7417" max="7418" width="23.7109375" style="122"/>
    <col min="7419" max="7419" width="29.85546875" style="122" customWidth="1"/>
    <col min="7420" max="7420" width="61.85546875" style="122" customWidth="1"/>
    <col min="7421" max="7421" width="15" style="122" customWidth="1"/>
    <col min="7422" max="7422" width="14.28515625" style="122" customWidth="1"/>
    <col min="7423" max="7423" width="15.28515625" style="122" customWidth="1"/>
    <col min="7424" max="7427" width="13.7109375" style="122" customWidth="1"/>
    <col min="7428" max="7672" width="8.85546875" style="122" customWidth="1"/>
    <col min="7673" max="7674" width="23.7109375" style="122"/>
    <col min="7675" max="7675" width="29.85546875" style="122" customWidth="1"/>
    <col min="7676" max="7676" width="61.85546875" style="122" customWidth="1"/>
    <col min="7677" max="7677" width="15" style="122" customWidth="1"/>
    <col min="7678" max="7678" width="14.28515625" style="122" customWidth="1"/>
    <col min="7679" max="7679" width="15.28515625" style="122" customWidth="1"/>
    <col min="7680" max="7683" width="13.7109375" style="122" customWidth="1"/>
    <col min="7684" max="7928" width="8.85546875" style="122" customWidth="1"/>
    <col min="7929" max="7930" width="23.7109375" style="122"/>
    <col min="7931" max="7931" width="29.85546875" style="122" customWidth="1"/>
    <col min="7932" max="7932" width="61.85546875" style="122" customWidth="1"/>
    <col min="7933" max="7933" width="15" style="122" customWidth="1"/>
    <col min="7934" max="7934" width="14.28515625" style="122" customWidth="1"/>
    <col min="7935" max="7935" width="15.28515625" style="122" customWidth="1"/>
    <col min="7936" max="7939" width="13.7109375" style="122" customWidth="1"/>
    <col min="7940" max="8184" width="8.85546875" style="122" customWidth="1"/>
    <col min="8185" max="8186" width="23.7109375" style="122"/>
    <col min="8187" max="8187" width="29.85546875" style="122" customWidth="1"/>
    <col min="8188" max="8188" width="61.85546875" style="122" customWidth="1"/>
    <col min="8189" max="8189" width="15" style="122" customWidth="1"/>
    <col min="8190" max="8190" width="14.28515625" style="122" customWidth="1"/>
    <col min="8191" max="8191" width="15.28515625" style="122" customWidth="1"/>
    <col min="8192" max="8195" width="13.7109375" style="122" customWidth="1"/>
    <col min="8196" max="8440" width="8.85546875" style="122" customWidth="1"/>
    <col min="8441" max="8442" width="23.7109375" style="122"/>
    <col min="8443" max="8443" width="29.85546875" style="122" customWidth="1"/>
    <col min="8444" max="8444" width="61.85546875" style="122" customWidth="1"/>
    <col min="8445" max="8445" width="15" style="122" customWidth="1"/>
    <col min="8446" max="8446" width="14.28515625" style="122" customWidth="1"/>
    <col min="8447" max="8447" width="15.28515625" style="122" customWidth="1"/>
    <col min="8448" max="8451" width="13.7109375" style="122" customWidth="1"/>
    <col min="8452" max="8696" width="8.85546875" style="122" customWidth="1"/>
    <col min="8697" max="8698" width="23.7109375" style="122"/>
    <col min="8699" max="8699" width="29.85546875" style="122" customWidth="1"/>
    <col min="8700" max="8700" width="61.85546875" style="122" customWidth="1"/>
    <col min="8701" max="8701" width="15" style="122" customWidth="1"/>
    <col min="8702" max="8702" width="14.28515625" style="122" customWidth="1"/>
    <col min="8703" max="8703" width="15.28515625" style="122" customWidth="1"/>
    <col min="8704" max="8707" width="13.7109375" style="122" customWidth="1"/>
    <col min="8708" max="8952" width="8.85546875" style="122" customWidth="1"/>
    <col min="8953" max="8954" width="23.7109375" style="122"/>
    <col min="8955" max="8955" width="29.85546875" style="122" customWidth="1"/>
    <col min="8956" max="8956" width="61.85546875" style="122" customWidth="1"/>
    <col min="8957" max="8957" width="15" style="122" customWidth="1"/>
    <col min="8958" max="8958" width="14.28515625" style="122" customWidth="1"/>
    <col min="8959" max="8959" width="15.28515625" style="122" customWidth="1"/>
    <col min="8960" max="8963" width="13.7109375" style="122" customWidth="1"/>
    <col min="8964" max="9208" width="8.85546875" style="122" customWidth="1"/>
    <col min="9209" max="9210" width="23.7109375" style="122"/>
    <col min="9211" max="9211" width="29.85546875" style="122" customWidth="1"/>
    <col min="9212" max="9212" width="61.85546875" style="122" customWidth="1"/>
    <col min="9213" max="9213" width="15" style="122" customWidth="1"/>
    <col min="9214" max="9214" width="14.28515625" style="122" customWidth="1"/>
    <col min="9215" max="9215" width="15.28515625" style="122" customWidth="1"/>
    <col min="9216" max="9219" width="13.7109375" style="122" customWidth="1"/>
    <col min="9220" max="9464" width="8.85546875" style="122" customWidth="1"/>
    <col min="9465" max="9466" width="23.7109375" style="122"/>
    <col min="9467" max="9467" width="29.85546875" style="122" customWidth="1"/>
    <col min="9468" max="9468" width="61.85546875" style="122" customWidth="1"/>
    <col min="9469" max="9469" width="15" style="122" customWidth="1"/>
    <col min="9470" max="9470" width="14.28515625" style="122" customWidth="1"/>
    <col min="9471" max="9471" width="15.28515625" style="122" customWidth="1"/>
    <col min="9472" max="9475" width="13.7109375" style="122" customWidth="1"/>
    <col min="9476" max="9720" width="8.85546875" style="122" customWidth="1"/>
    <col min="9721" max="9722" width="23.7109375" style="122"/>
    <col min="9723" max="9723" width="29.85546875" style="122" customWidth="1"/>
    <col min="9724" max="9724" width="61.85546875" style="122" customWidth="1"/>
    <col min="9725" max="9725" width="15" style="122" customWidth="1"/>
    <col min="9726" max="9726" width="14.28515625" style="122" customWidth="1"/>
    <col min="9727" max="9727" width="15.28515625" style="122" customWidth="1"/>
    <col min="9728" max="9731" width="13.7109375" style="122" customWidth="1"/>
    <col min="9732" max="9976" width="8.85546875" style="122" customWidth="1"/>
    <col min="9977" max="9978" width="23.7109375" style="122"/>
    <col min="9979" max="9979" width="29.85546875" style="122" customWidth="1"/>
    <col min="9980" max="9980" width="61.85546875" style="122" customWidth="1"/>
    <col min="9981" max="9981" width="15" style="122" customWidth="1"/>
    <col min="9982" max="9982" width="14.28515625" style="122" customWidth="1"/>
    <col min="9983" max="9983" width="15.28515625" style="122" customWidth="1"/>
    <col min="9984" max="9987" width="13.7109375" style="122" customWidth="1"/>
    <col min="9988" max="10232" width="8.85546875" style="122" customWidth="1"/>
    <col min="10233" max="10234" width="23.7109375" style="122"/>
    <col min="10235" max="10235" width="29.85546875" style="122" customWidth="1"/>
    <col min="10236" max="10236" width="61.85546875" style="122" customWidth="1"/>
    <col min="10237" max="10237" width="15" style="122" customWidth="1"/>
    <col min="10238" max="10238" width="14.28515625" style="122" customWidth="1"/>
    <col min="10239" max="10239" width="15.28515625" style="122" customWidth="1"/>
    <col min="10240" max="10243" width="13.7109375" style="122" customWidth="1"/>
    <col min="10244" max="10488" width="8.85546875" style="122" customWidth="1"/>
    <col min="10489" max="10490" width="23.7109375" style="122"/>
    <col min="10491" max="10491" width="29.85546875" style="122" customWidth="1"/>
    <col min="10492" max="10492" width="61.85546875" style="122" customWidth="1"/>
    <col min="10493" max="10493" width="15" style="122" customWidth="1"/>
    <col min="10494" max="10494" width="14.28515625" style="122" customWidth="1"/>
    <col min="10495" max="10495" width="15.28515625" style="122" customWidth="1"/>
    <col min="10496" max="10499" width="13.7109375" style="122" customWidth="1"/>
    <col min="10500" max="10744" width="8.85546875" style="122" customWidth="1"/>
    <col min="10745" max="10746" width="23.7109375" style="122"/>
    <col min="10747" max="10747" width="29.85546875" style="122" customWidth="1"/>
    <col min="10748" max="10748" width="61.85546875" style="122" customWidth="1"/>
    <col min="10749" max="10749" width="15" style="122" customWidth="1"/>
    <col min="10750" max="10750" width="14.28515625" style="122" customWidth="1"/>
    <col min="10751" max="10751" width="15.28515625" style="122" customWidth="1"/>
    <col min="10752" max="10755" width="13.7109375" style="122" customWidth="1"/>
    <col min="10756" max="11000" width="8.85546875" style="122" customWidth="1"/>
    <col min="11001" max="11002" width="23.7109375" style="122"/>
    <col min="11003" max="11003" width="29.85546875" style="122" customWidth="1"/>
    <col min="11004" max="11004" width="61.85546875" style="122" customWidth="1"/>
    <col min="11005" max="11005" width="15" style="122" customWidth="1"/>
    <col min="11006" max="11006" width="14.28515625" style="122" customWidth="1"/>
    <col min="11007" max="11007" width="15.28515625" style="122" customWidth="1"/>
    <col min="11008" max="11011" width="13.7109375" style="122" customWidth="1"/>
    <col min="11012" max="11256" width="8.85546875" style="122" customWidth="1"/>
    <col min="11257" max="11258" width="23.7109375" style="122"/>
    <col min="11259" max="11259" width="29.85546875" style="122" customWidth="1"/>
    <col min="11260" max="11260" width="61.85546875" style="122" customWidth="1"/>
    <col min="11261" max="11261" width="15" style="122" customWidth="1"/>
    <col min="11262" max="11262" width="14.28515625" style="122" customWidth="1"/>
    <col min="11263" max="11263" width="15.28515625" style="122" customWidth="1"/>
    <col min="11264" max="11267" width="13.7109375" style="122" customWidth="1"/>
    <col min="11268" max="11512" width="8.85546875" style="122" customWidth="1"/>
    <col min="11513" max="11514" width="23.7109375" style="122"/>
    <col min="11515" max="11515" width="29.85546875" style="122" customWidth="1"/>
    <col min="11516" max="11516" width="61.85546875" style="122" customWidth="1"/>
    <col min="11517" max="11517" width="15" style="122" customWidth="1"/>
    <col min="11518" max="11518" width="14.28515625" style="122" customWidth="1"/>
    <col min="11519" max="11519" width="15.28515625" style="122" customWidth="1"/>
    <col min="11520" max="11523" width="13.7109375" style="122" customWidth="1"/>
    <col min="11524" max="11768" width="8.85546875" style="122" customWidth="1"/>
    <col min="11769" max="11770" width="23.7109375" style="122"/>
    <col min="11771" max="11771" width="29.85546875" style="122" customWidth="1"/>
    <col min="11772" max="11772" width="61.85546875" style="122" customWidth="1"/>
    <col min="11773" max="11773" width="15" style="122" customWidth="1"/>
    <col min="11774" max="11774" width="14.28515625" style="122" customWidth="1"/>
    <col min="11775" max="11775" width="15.28515625" style="122" customWidth="1"/>
    <col min="11776" max="11779" width="13.7109375" style="122" customWidth="1"/>
    <col min="11780" max="12024" width="8.85546875" style="122" customWidth="1"/>
    <col min="12025" max="12026" width="23.7109375" style="122"/>
    <col min="12027" max="12027" width="29.85546875" style="122" customWidth="1"/>
    <col min="12028" max="12028" width="61.85546875" style="122" customWidth="1"/>
    <col min="12029" max="12029" width="15" style="122" customWidth="1"/>
    <col min="12030" max="12030" width="14.28515625" style="122" customWidth="1"/>
    <col min="12031" max="12031" width="15.28515625" style="122" customWidth="1"/>
    <col min="12032" max="12035" width="13.7109375" style="122" customWidth="1"/>
    <col min="12036" max="12280" width="8.85546875" style="122" customWidth="1"/>
    <col min="12281" max="12282" width="23.7109375" style="122"/>
    <col min="12283" max="12283" width="29.85546875" style="122" customWidth="1"/>
    <col min="12284" max="12284" width="61.85546875" style="122" customWidth="1"/>
    <col min="12285" max="12285" width="15" style="122" customWidth="1"/>
    <col min="12286" max="12286" width="14.28515625" style="122" customWidth="1"/>
    <col min="12287" max="12287" width="15.28515625" style="122" customWidth="1"/>
    <col min="12288" max="12291" width="13.7109375" style="122" customWidth="1"/>
    <col min="12292" max="12536" width="8.85546875" style="122" customWidth="1"/>
    <col min="12537" max="12538" width="23.7109375" style="122"/>
    <col min="12539" max="12539" width="29.85546875" style="122" customWidth="1"/>
    <col min="12540" max="12540" width="61.85546875" style="122" customWidth="1"/>
    <col min="12541" max="12541" width="15" style="122" customWidth="1"/>
    <col min="12542" max="12542" width="14.28515625" style="122" customWidth="1"/>
    <col min="12543" max="12543" width="15.28515625" style="122" customWidth="1"/>
    <col min="12544" max="12547" width="13.7109375" style="122" customWidth="1"/>
    <col min="12548" max="12792" width="8.85546875" style="122" customWidth="1"/>
    <col min="12793" max="12794" width="23.7109375" style="122"/>
    <col min="12795" max="12795" width="29.85546875" style="122" customWidth="1"/>
    <col min="12796" max="12796" width="61.85546875" style="122" customWidth="1"/>
    <col min="12797" max="12797" width="15" style="122" customWidth="1"/>
    <col min="12798" max="12798" width="14.28515625" style="122" customWidth="1"/>
    <col min="12799" max="12799" width="15.28515625" style="122" customWidth="1"/>
    <col min="12800" max="12803" width="13.7109375" style="122" customWidth="1"/>
    <col min="12804" max="13048" width="8.85546875" style="122" customWidth="1"/>
    <col min="13049" max="13050" width="23.7109375" style="122"/>
    <col min="13051" max="13051" width="29.85546875" style="122" customWidth="1"/>
    <col min="13052" max="13052" width="61.85546875" style="122" customWidth="1"/>
    <col min="13053" max="13053" width="15" style="122" customWidth="1"/>
    <col min="13054" max="13054" width="14.28515625" style="122" customWidth="1"/>
    <col min="13055" max="13055" width="15.28515625" style="122" customWidth="1"/>
    <col min="13056" max="13059" width="13.7109375" style="122" customWidth="1"/>
    <col min="13060" max="13304" width="8.85546875" style="122" customWidth="1"/>
    <col min="13305" max="13306" width="23.7109375" style="122"/>
    <col min="13307" max="13307" width="29.85546875" style="122" customWidth="1"/>
    <col min="13308" max="13308" width="61.85546875" style="122" customWidth="1"/>
    <col min="13309" max="13309" width="15" style="122" customWidth="1"/>
    <col min="13310" max="13310" width="14.28515625" style="122" customWidth="1"/>
    <col min="13311" max="13311" width="15.28515625" style="122" customWidth="1"/>
    <col min="13312" max="13315" width="13.7109375" style="122" customWidth="1"/>
    <col min="13316" max="13560" width="8.85546875" style="122" customWidth="1"/>
    <col min="13561" max="13562" width="23.7109375" style="122"/>
    <col min="13563" max="13563" width="29.85546875" style="122" customWidth="1"/>
    <col min="13564" max="13564" width="61.85546875" style="122" customWidth="1"/>
    <col min="13565" max="13565" width="15" style="122" customWidth="1"/>
    <col min="13566" max="13566" width="14.28515625" style="122" customWidth="1"/>
    <col min="13567" max="13567" width="15.28515625" style="122" customWidth="1"/>
    <col min="13568" max="13571" width="13.7109375" style="122" customWidth="1"/>
    <col min="13572" max="13816" width="8.85546875" style="122" customWidth="1"/>
    <col min="13817" max="13818" width="23.7109375" style="122"/>
    <col min="13819" max="13819" width="29.85546875" style="122" customWidth="1"/>
    <col min="13820" max="13820" width="61.85546875" style="122" customWidth="1"/>
    <col min="13821" max="13821" width="15" style="122" customWidth="1"/>
    <col min="13822" max="13822" width="14.28515625" style="122" customWidth="1"/>
    <col min="13823" max="13823" width="15.28515625" style="122" customWidth="1"/>
    <col min="13824" max="13827" width="13.7109375" style="122" customWidth="1"/>
    <col min="13828" max="14072" width="8.85546875" style="122" customWidth="1"/>
    <col min="14073" max="14074" width="23.7109375" style="122"/>
    <col min="14075" max="14075" width="29.85546875" style="122" customWidth="1"/>
    <col min="14076" max="14076" width="61.85546875" style="122" customWidth="1"/>
    <col min="14077" max="14077" width="15" style="122" customWidth="1"/>
    <col min="14078" max="14078" width="14.28515625" style="122" customWidth="1"/>
    <col min="14079" max="14079" width="15.28515625" style="122" customWidth="1"/>
    <col min="14080" max="14083" width="13.7109375" style="122" customWidth="1"/>
    <col min="14084" max="14328" width="8.85546875" style="122" customWidth="1"/>
    <col min="14329" max="14330" width="23.7109375" style="122"/>
    <col min="14331" max="14331" width="29.85546875" style="122" customWidth="1"/>
    <col min="14332" max="14332" width="61.85546875" style="122" customWidth="1"/>
    <col min="14333" max="14333" width="15" style="122" customWidth="1"/>
    <col min="14334" max="14334" width="14.28515625" style="122" customWidth="1"/>
    <col min="14335" max="14335" width="15.28515625" style="122" customWidth="1"/>
    <col min="14336" max="14339" width="13.7109375" style="122" customWidth="1"/>
    <col min="14340" max="14584" width="8.85546875" style="122" customWidth="1"/>
    <col min="14585" max="14586" width="23.7109375" style="122"/>
    <col min="14587" max="14587" width="29.85546875" style="122" customWidth="1"/>
    <col min="14588" max="14588" width="61.85546875" style="122" customWidth="1"/>
    <col min="14589" max="14589" width="15" style="122" customWidth="1"/>
    <col min="14590" max="14590" width="14.28515625" style="122" customWidth="1"/>
    <col min="14591" max="14591" width="15.28515625" style="122" customWidth="1"/>
    <col min="14592" max="14595" width="13.7109375" style="122" customWidth="1"/>
    <col min="14596" max="14840" width="8.85546875" style="122" customWidth="1"/>
    <col min="14841" max="14842" width="23.7109375" style="122"/>
    <col min="14843" max="14843" width="29.85546875" style="122" customWidth="1"/>
    <col min="14844" max="14844" width="61.85546875" style="122" customWidth="1"/>
    <col min="14845" max="14845" width="15" style="122" customWidth="1"/>
    <col min="14846" max="14846" width="14.28515625" style="122" customWidth="1"/>
    <col min="14847" max="14847" width="15.28515625" style="122" customWidth="1"/>
    <col min="14848" max="14851" width="13.7109375" style="122" customWidth="1"/>
    <col min="14852" max="15096" width="8.85546875" style="122" customWidth="1"/>
    <col min="15097" max="15098" width="23.7109375" style="122"/>
    <col min="15099" max="15099" width="29.85546875" style="122" customWidth="1"/>
    <col min="15100" max="15100" width="61.85546875" style="122" customWidth="1"/>
    <col min="15101" max="15101" width="15" style="122" customWidth="1"/>
    <col min="15102" max="15102" width="14.28515625" style="122" customWidth="1"/>
    <col min="15103" max="15103" width="15.28515625" style="122" customWidth="1"/>
    <col min="15104" max="15107" width="13.7109375" style="122" customWidth="1"/>
    <col min="15108" max="15352" width="8.85546875" style="122" customWidth="1"/>
    <col min="15353" max="15354" width="23.7109375" style="122"/>
    <col min="15355" max="15355" width="29.85546875" style="122" customWidth="1"/>
    <col min="15356" max="15356" width="61.85546875" style="122" customWidth="1"/>
    <col min="15357" max="15357" width="15" style="122" customWidth="1"/>
    <col min="15358" max="15358" width="14.28515625" style="122" customWidth="1"/>
    <col min="15359" max="15359" width="15.28515625" style="122" customWidth="1"/>
    <col min="15360" max="15363" width="13.7109375" style="122" customWidth="1"/>
    <col min="15364" max="15608" width="8.85546875" style="122" customWidth="1"/>
    <col min="15609" max="15610" width="23.7109375" style="122"/>
    <col min="15611" max="15611" width="29.85546875" style="122" customWidth="1"/>
    <col min="15612" max="15612" width="61.85546875" style="122" customWidth="1"/>
    <col min="15613" max="15613" width="15" style="122" customWidth="1"/>
    <col min="15614" max="15614" width="14.28515625" style="122" customWidth="1"/>
    <col min="15615" max="15615" width="15.28515625" style="122" customWidth="1"/>
    <col min="15616" max="15619" width="13.7109375" style="122" customWidth="1"/>
    <col min="15620" max="15864" width="8.85546875" style="122" customWidth="1"/>
    <col min="15865" max="15866" width="23.7109375" style="122"/>
    <col min="15867" max="15867" width="29.85546875" style="122" customWidth="1"/>
    <col min="15868" max="15868" width="61.85546875" style="122" customWidth="1"/>
    <col min="15869" max="15869" width="15" style="122" customWidth="1"/>
    <col min="15870" max="15870" width="14.28515625" style="122" customWidth="1"/>
    <col min="15871" max="15871" width="15.28515625" style="122" customWidth="1"/>
    <col min="15872" max="15875" width="13.7109375" style="122" customWidth="1"/>
    <col min="15876" max="16120" width="8.85546875" style="122" customWidth="1"/>
    <col min="16121" max="16122" width="23.7109375" style="122"/>
    <col min="16123" max="16123" width="29.85546875" style="122" customWidth="1"/>
    <col min="16124" max="16124" width="61.85546875" style="122" customWidth="1"/>
    <col min="16125" max="16125" width="15" style="122" customWidth="1"/>
    <col min="16126" max="16126" width="14.28515625" style="122" customWidth="1"/>
    <col min="16127" max="16127" width="15.28515625" style="122" customWidth="1"/>
    <col min="16128" max="16131" width="13.7109375" style="122" customWidth="1"/>
    <col min="16132" max="16376" width="8.85546875" style="122" customWidth="1"/>
    <col min="16377" max="16384" width="23.7109375" style="122"/>
  </cols>
  <sheetData>
    <row r="1" spans="1:249" s="118" customFormat="1" ht="18" customHeight="1">
      <c r="A1" s="183" t="s">
        <v>1298</v>
      </c>
      <c r="B1" s="183"/>
      <c r="C1" s="183"/>
    </row>
    <row r="2" spans="1:249" s="118" customFormat="1" ht="15.75">
      <c r="A2" s="183" t="s">
        <v>0</v>
      </c>
      <c r="B2" s="183"/>
      <c r="C2" s="183"/>
    </row>
    <row r="3" spans="1:249" s="118" customFormat="1" ht="15.75">
      <c r="A3" s="183" t="s">
        <v>1</v>
      </c>
      <c r="B3" s="183"/>
      <c r="C3" s="183"/>
    </row>
    <row r="4" spans="1:249" s="118" customFormat="1" ht="15.75">
      <c r="A4" s="183" t="s">
        <v>2</v>
      </c>
      <c r="B4" s="183"/>
      <c r="C4" s="183"/>
    </row>
    <row r="5" spans="1:249" s="118" customFormat="1" ht="15">
      <c r="A5" s="184" t="s">
        <v>1015</v>
      </c>
      <c r="B5" s="185"/>
      <c r="C5" s="186"/>
    </row>
    <row r="6" spans="1:249" s="118" customFormat="1" ht="15">
      <c r="A6" s="185"/>
      <c r="B6" s="185"/>
      <c r="C6" s="186"/>
    </row>
    <row r="7" spans="1:249" s="118" customFormat="1" ht="15.75">
      <c r="A7" s="119"/>
      <c r="B7" s="119"/>
      <c r="C7" s="120" t="s">
        <v>1010</v>
      </c>
    </row>
    <row r="8" spans="1:249">
      <c r="A8" s="187" t="s">
        <v>1016</v>
      </c>
      <c r="B8" s="187" t="s">
        <v>1017</v>
      </c>
      <c r="C8" s="189" t="s">
        <v>998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</row>
    <row r="9" spans="1:249" ht="25.5" customHeight="1">
      <c r="A9" s="188"/>
      <c r="B9" s="188"/>
      <c r="C9" s="189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</row>
    <row r="10" spans="1:249" ht="15.75">
      <c r="A10" s="123" t="s">
        <v>1018</v>
      </c>
      <c r="B10" s="124" t="s">
        <v>1019</v>
      </c>
      <c r="C10" s="125">
        <f>SUM(C11:C18)</f>
        <v>1797453.7000000002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</row>
    <row r="11" spans="1:249" ht="78.75">
      <c r="A11" s="127" t="s">
        <v>1020</v>
      </c>
      <c r="B11" s="128" t="s">
        <v>1021</v>
      </c>
      <c r="C11" s="129">
        <v>1505708.8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249" ht="110.25">
      <c r="A12" s="130" t="s">
        <v>1022</v>
      </c>
      <c r="B12" s="131" t="s">
        <v>1023</v>
      </c>
      <c r="C12" s="129">
        <v>10790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249" ht="47.25">
      <c r="A13" s="127" t="s">
        <v>1024</v>
      </c>
      <c r="B13" s="131" t="s">
        <v>1025</v>
      </c>
      <c r="C13" s="129">
        <v>20440.3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249" ht="94.5">
      <c r="A14" s="130" t="s">
        <v>1026</v>
      </c>
      <c r="B14" s="131" t="s">
        <v>1027</v>
      </c>
      <c r="C14" s="129">
        <v>8456.1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249" ht="110.25">
      <c r="A15" s="130" t="s">
        <v>1028</v>
      </c>
      <c r="B15" s="131" t="s">
        <v>1029</v>
      </c>
      <c r="C15" s="129">
        <v>-12.6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249" ht="94.5">
      <c r="A16" s="130" t="s">
        <v>1030</v>
      </c>
      <c r="B16" s="131" t="s">
        <v>1031</v>
      </c>
      <c r="C16" s="129">
        <v>95019.3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249" ht="47.25">
      <c r="A17" s="130" t="s">
        <v>1032</v>
      </c>
      <c r="B17" s="131" t="s">
        <v>1033</v>
      </c>
      <c r="C17" s="129">
        <v>43565.5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249" ht="47.25">
      <c r="A18" s="130" t="s">
        <v>1032</v>
      </c>
      <c r="B18" s="131" t="s">
        <v>1034</v>
      </c>
      <c r="C18" s="129">
        <v>113486.3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249" ht="31.5">
      <c r="A19" s="132" t="s">
        <v>1035</v>
      </c>
      <c r="B19" s="133" t="s">
        <v>1036</v>
      </c>
      <c r="C19" s="125">
        <f>SUM(C20:C23)</f>
        <v>34994.200000000004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</row>
    <row r="20" spans="1:249" ht="63">
      <c r="A20" s="130" t="s">
        <v>1037</v>
      </c>
      <c r="B20" s="131" t="s">
        <v>1038</v>
      </c>
      <c r="C20" s="134">
        <v>18132.400000000001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249" ht="78.75">
      <c r="A21" s="130" t="s">
        <v>1039</v>
      </c>
      <c r="B21" s="131" t="s">
        <v>1040</v>
      </c>
      <c r="C21" s="134">
        <v>94.7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49" ht="63">
      <c r="A22" s="130" t="s">
        <v>1041</v>
      </c>
      <c r="B22" s="131" t="s">
        <v>1042</v>
      </c>
      <c r="C22" s="134">
        <v>18741.3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249" ht="63">
      <c r="A23" s="130" t="s">
        <v>1043</v>
      </c>
      <c r="B23" s="131" t="s">
        <v>1044</v>
      </c>
      <c r="C23" s="134">
        <v>-1974.2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249" ht="15.75">
      <c r="A24" s="135" t="s">
        <v>1045</v>
      </c>
      <c r="B24" s="124" t="s">
        <v>1046</v>
      </c>
      <c r="C24" s="125">
        <f>C25+C26+C27+C28</f>
        <v>426966.9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</row>
    <row r="25" spans="1:249" ht="31.5">
      <c r="A25" s="136" t="s">
        <v>1047</v>
      </c>
      <c r="B25" s="137" t="s">
        <v>1048</v>
      </c>
      <c r="C25" s="134">
        <v>420069.4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</row>
    <row r="26" spans="1:249" ht="31.5">
      <c r="A26" s="127" t="s">
        <v>1049</v>
      </c>
      <c r="B26" s="137" t="s">
        <v>1050</v>
      </c>
      <c r="C26" s="134">
        <v>-792.2</v>
      </c>
    </row>
    <row r="27" spans="1:249" ht="15.75">
      <c r="A27" s="127" t="s">
        <v>1051</v>
      </c>
      <c r="B27" s="137" t="s">
        <v>1052</v>
      </c>
      <c r="C27" s="134">
        <v>181.7</v>
      </c>
    </row>
    <row r="28" spans="1:249" ht="31.5">
      <c r="A28" s="127" t="s">
        <v>1053</v>
      </c>
      <c r="B28" s="137" t="s">
        <v>1054</v>
      </c>
      <c r="C28" s="134">
        <v>7508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</row>
    <row r="29" spans="1:249" ht="15.75">
      <c r="A29" s="138" t="s">
        <v>1055</v>
      </c>
      <c r="B29" s="124" t="s">
        <v>1056</v>
      </c>
      <c r="C29" s="125">
        <f>C30+C31</f>
        <v>190108.4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</row>
    <row r="30" spans="1:249" ht="47.25">
      <c r="A30" s="127" t="s">
        <v>1057</v>
      </c>
      <c r="B30" s="137" t="s">
        <v>1058</v>
      </c>
      <c r="C30" s="134">
        <v>92075.5</v>
      </c>
    </row>
    <row r="31" spans="1:249" ht="15.75">
      <c r="A31" s="139" t="s">
        <v>1059</v>
      </c>
      <c r="B31" s="137" t="s">
        <v>1060</v>
      </c>
      <c r="C31" s="125">
        <f>SUM(C32:C33)</f>
        <v>98032.9</v>
      </c>
    </row>
    <row r="32" spans="1:249" ht="31.5">
      <c r="A32" s="127" t="s">
        <v>1061</v>
      </c>
      <c r="B32" s="137" t="s">
        <v>1062</v>
      </c>
      <c r="C32" s="134">
        <v>72530.8</v>
      </c>
    </row>
    <row r="33" spans="1:249" ht="31.5">
      <c r="A33" s="127" t="s">
        <v>1063</v>
      </c>
      <c r="B33" s="137" t="s">
        <v>1064</v>
      </c>
      <c r="C33" s="134">
        <v>25502.1</v>
      </c>
    </row>
    <row r="34" spans="1:249" ht="15.75">
      <c r="A34" s="139" t="s">
        <v>1065</v>
      </c>
      <c r="B34" s="124" t="s">
        <v>1066</v>
      </c>
      <c r="C34" s="125">
        <f>SUM(C35:C37)</f>
        <v>21750.7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</row>
    <row r="35" spans="1:249" ht="47.25">
      <c r="A35" s="127" t="s">
        <v>1067</v>
      </c>
      <c r="B35" s="137" t="s">
        <v>1068</v>
      </c>
      <c r="C35" s="134">
        <v>21699.3</v>
      </c>
    </row>
    <row r="36" spans="1:249" ht="31.5">
      <c r="A36" s="127" t="s">
        <v>1069</v>
      </c>
      <c r="B36" s="137" t="s">
        <v>1070</v>
      </c>
      <c r="C36" s="134">
        <v>45</v>
      </c>
    </row>
    <row r="37" spans="1:249" ht="78.75">
      <c r="A37" s="127" t="s">
        <v>1071</v>
      </c>
      <c r="B37" s="137" t="s">
        <v>1072</v>
      </c>
      <c r="C37" s="134">
        <v>6.4</v>
      </c>
    </row>
    <row r="38" spans="1:249" ht="31.5">
      <c r="A38" s="140" t="s">
        <v>1073</v>
      </c>
      <c r="B38" s="137" t="s">
        <v>1074</v>
      </c>
      <c r="C38" s="134">
        <v>8.6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</row>
    <row r="39" spans="1:249" ht="15.75">
      <c r="A39" s="141" t="s">
        <v>1075</v>
      </c>
      <c r="B39" s="141"/>
      <c r="C39" s="125">
        <f>C10+C19+C24+C29+C34+C38</f>
        <v>2471282.5000000005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</row>
    <row r="40" spans="1:249" ht="31.5">
      <c r="A40" s="135" t="s">
        <v>1076</v>
      </c>
      <c r="B40" s="124" t="s">
        <v>1077</v>
      </c>
      <c r="C40" s="125">
        <f>SUM(C41:C50)</f>
        <v>125322.09999999998</v>
      </c>
      <c r="D40" s="126"/>
      <c r="E40" s="14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</row>
    <row r="41" spans="1:249" ht="78.75">
      <c r="A41" s="144" t="s">
        <v>1078</v>
      </c>
      <c r="B41" s="145" t="s">
        <v>1079</v>
      </c>
      <c r="C41" s="134">
        <v>94409.2</v>
      </c>
    </row>
    <row r="42" spans="1:249" ht="78.75">
      <c r="A42" s="144" t="s">
        <v>1080</v>
      </c>
      <c r="B42" s="145" t="s">
        <v>1081</v>
      </c>
      <c r="C42" s="134">
        <v>7385</v>
      </c>
    </row>
    <row r="43" spans="1:249" ht="63">
      <c r="A43" s="144" t="s">
        <v>1082</v>
      </c>
      <c r="B43" s="145" t="s">
        <v>1083</v>
      </c>
      <c r="C43" s="134">
        <v>298.5</v>
      </c>
    </row>
    <row r="44" spans="1:249" ht="63">
      <c r="A44" s="144" t="s">
        <v>1082</v>
      </c>
      <c r="B44" s="145" t="s">
        <v>1084</v>
      </c>
      <c r="C44" s="146">
        <v>5.9</v>
      </c>
    </row>
    <row r="45" spans="1:249" ht="63">
      <c r="A45" s="144" t="s">
        <v>1082</v>
      </c>
      <c r="B45" s="145" t="s">
        <v>1085</v>
      </c>
      <c r="C45" s="134">
        <v>1001</v>
      </c>
    </row>
    <row r="46" spans="1:249" ht="63">
      <c r="A46" s="144" t="s">
        <v>1082</v>
      </c>
      <c r="B46" s="145" t="s">
        <v>1086</v>
      </c>
      <c r="C46" s="134">
        <v>176.2</v>
      </c>
    </row>
    <row r="47" spans="1:249" ht="31.5">
      <c r="A47" s="147" t="s">
        <v>1087</v>
      </c>
      <c r="B47" s="145" t="s">
        <v>1088</v>
      </c>
      <c r="C47" s="134">
        <v>9651.2000000000007</v>
      </c>
    </row>
    <row r="48" spans="1:249" ht="110.25">
      <c r="A48" s="147" t="s">
        <v>1089</v>
      </c>
      <c r="B48" s="145" t="s">
        <v>1090</v>
      </c>
      <c r="C48" s="134">
        <v>7.5</v>
      </c>
    </row>
    <row r="49" spans="1:249" ht="47.25">
      <c r="A49" s="144" t="s">
        <v>1091</v>
      </c>
      <c r="B49" s="145" t="s">
        <v>1092</v>
      </c>
      <c r="C49" s="134">
        <v>1066.9000000000001</v>
      </c>
    </row>
    <row r="50" spans="1:249" ht="78.75">
      <c r="A50" s="127" t="s">
        <v>1093</v>
      </c>
      <c r="B50" s="145" t="s">
        <v>1094</v>
      </c>
      <c r="C50" s="134">
        <v>11320.7</v>
      </c>
    </row>
    <row r="51" spans="1:249" ht="15.75">
      <c r="A51" s="139" t="s">
        <v>1095</v>
      </c>
      <c r="B51" s="124" t="s">
        <v>1096</v>
      </c>
      <c r="C51" s="125">
        <f>SUM(C52:C54)</f>
        <v>1958.6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6"/>
    </row>
    <row r="52" spans="1:249" ht="31.5">
      <c r="A52" s="127" t="s">
        <v>1097</v>
      </c>
      <c r="B52" s="137" t="s">
        <v>1098</v>
      </c>
      <c r="C52" s="134">
        <v>1082.2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</row>
    <row r="53" spans="1:249" ht="15.75">
      <c r="A53" s="148" t="s">
        <v>1099</v>
      </c>
      <c r="B53" s="137" t="s">
        <v>1100</v>
      </c>
      <c r="C53" s="134">
        <v>385.5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</row>
    <row r="54" spans="1:249" ht="15.75">
      <c r="A54" s="148" t="s">
        <v>1101</v>
      </c>
      <c r="B54" s="137" t="s">
        <v>1102</v>
      </c>
      <c r="C54" s="134">
        <v>490.9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</row>
    <row r="55" spans="1:249" ht="31.5">
      <c r="A55" s="123" t="s">
        <v>1103</v>
      </c>
      <c r="B55" s="124" t="s">
        <v>1104</v>
      </c>
      <c r="C55" s="125">
        <f>C56+C59+C58</f>
        <v>65633.8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  <c r="IO55" s="126"/>
    </row>
    <row r="56" spans="1:249" ht="31.5">
      <c r="A56" s="127" t="s">
        <v>1105</v>
      </c>
      <c r="B56" s="137" t="s">
        <v>1106</v>
      </c>
      <c r="C56" s="134">
        <v>7832.1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</row>
    <row r="57" spans="1:249" ht="78.75">
      <c r="A57" s="127" t="s">
        <v>1107</v>
      </c>
      <c r="B57" s="137" t="s">
        <v>1108</v>
      </c>
      <c r="C57" s="134">
        <v>5635.5</v>
      </c>
    </row>
    <row r="58" spans="1:249" ht="31.5">
      <c r="A58" s="127" t="s">
        <v>1109</v>
      </c>
      <c r="B58" s="149" t="s">
        <v>1110</v>
      </c>
      <c r="C58" s="134">
        <v>2507.4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</row>
    <row r="59" spans="1:249" ht="15.75">
      <c r="A59" s="127" t="s">
        <v>1111</v>
      </c>
      <c r="B59" s="149" t="s">
        <v>1112</v>
      </c>
      <c r="C59" s="134">
        <v>55294.3</v>
      </c>
    </row>
    <row r="60" spans="1:249" ht="15.75">
      <c r="A60" s="139" t="s">
        <v>1113</v>
      </c>
      <c r="B60" s="124" t="s">
        <v>1114</v>
      </c>
      <c r="C60" s="125">
        <f>SUM(C61:C68)</f>
        <v>82087.100000000006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  <c r="HN60" s="126"/>
      <c r="HO60" s="126"/>
      <c r="HP60" s="126"/>
      <c r="HQ60" s="126"/>
      <c r="HR60" s="126"/>
      <c r="HS60" s="126"/>
      <c r="HT60" s="126"/>
      <c r="HU60" s="126"/>
      <c r="HV60" s="126"/>
      <c r="HW60" s="126"/>
      <c r="HX60" s="126"/>
      <c r="HY60" s="126"/>
      <c r="HZ60" s="126"/>
      <c r="IA60" s="126"/>
      <c r="IB60" s="126"/>
      <c r="IC60" s="126"/>
      <c r="ID60" s="126"/>
      <c r="IE60" s="126"/>
      <c r="IF60" s="126"/>
      <c r="IG60" s="126"/>
      <c r="IH60" s="126"/>
      <c r="II60" s="126"/>
      <c r="IJ60" s="126"/>
      <c r="IK60" s="126"/>
      <c r="IL60" s="126"/>
      <c r="IM60" s="126"/>
      <c r="IN60" s="126"/>
      <c r="IO60" s="126"/>
    </row>
    <row r="61" spans="1:249" ht="78.75">
      <c r="A61" s="152" t="s">
        <v>1115</v>
      </c>
      <c r="B61" s="137" t="s">
        <v>1116</v>
      </c>
      <c r="C61" s="134">
        <v>6.5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  <c r="HN61" s="126"/>
      <c r="HO61" s="126"/>
      <c r="HP61" s="126"/>
      <c r="HQ61" s="126"/>
      <c r="HR61" s="126"/>
      <c r="HS61" s="126"/>
      <c r="HT61" s="126"/>
      <c r="HU61" s="126"/>
      <c r="HV61" s="126"/>
      <c r="HW61" s="126"/>
      <c r="HX61" s="126"/>
      <c r="HY61" s="126"/>
      <c r="HZ61" s="126"/>
      <c r="IA61" s="126"/>
      <c r="IB61" s="126"/>
      <c r="IC61" s="126"/>
      <c r="ID61" s="126"/>
      <c r="IE61" s="126"/>
      <c r="IF61" s="126"/>
      <c r="IG61" s="126"/>
      <c r="IH61" s="126"/>
      <c r="II61" s="126"/>
      <c r="IJ61" s="126"/>
      <c r="IK61" s="126"/>
      <c r="IL61" s="126"/>
      <c r="IM61" s="126"/>
      <c r="IN61" s="126"/>
      <c r="IO61" s="126"/>
    </row>
    <row r="62" spans="1:249" ht="94.5">
      <c r="A62" s="147" t="s">
        <v>1117</v>
      </c>
      <c r="B62" s="137" t="s">
        <v>1118</v>
      </c>
      <c r="C62" s="134">
        <v>6414.9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6"/>
      <c r="GE62" s="126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6"/>
      <c r="GT62" s="126"/>
      <c r="GU62" s="126"/>
      <c r="GV62" s="126"/>
      <c r="GW62" s="126"/>
      <c r="GX62" s="126"/>
      <c r="GY62" s="126"/>
      <c r="GZ62" s="126"/>
      <c r="HA62" s="126"/>
      <c r="HB62" s="126"/>
      <c r="HC62" s="126"/>
      <c r="HD62" s="126"/>
      <c r="HE62" s="126"/>
      <c r="HF62" s="126"/>
      <c r="HG62" s="126"/>
      <c r="HH62" s="126"/>
      <c r="HI62" s="126"/>
      <c r="HJ62" s="126"/>
      <c r="HK62" s="126"/>
      <c r="HL62" s="126"/>
      <c r="HM62" s="126"/>
      <c r="HN62" s="126"/>
      <c r="HO62" s="126"/>
      <c r="HP62" s="126"/>
      <c r="HQ62" s="126"/>
      <c r="HR62" s="126"/>
      <c r="HS62" s="126"/>
      <c r="HT62" s="126"/>
      <c r="HU62" s="126"/>
      <c r="HV62" s="126"/>
      <c r="HW62" s="126"/>
      <c r="HX62" s="126"/>
      <c r="HY62" s="126"/>
      <c r="HZ62" s="126"/>
      <c r="IA62" s="126"/>
      <c r="IB62" s="126"/>
      <c r="IC62" s="126"/>
      <c r="ID62" s="126"/>
      <c r="IE62" s="126"/>
      <c r="IF62" s="126"/>
      <c r="IG62" s="126"/>
      <c r="IH62" s="126"/>
      <c r="II62" s="126"/>
      <c r="IJ62" s="126"/>
      <c r="IK62" s="126"/>
      <c r="IL62" s="126"/>
      <c r="IM62" s="126"/>
      <c r="IN62" s="126"/>
      <c r="IO62" s="126"/>
    </row>
    <row r="63" spans="1:249" ht="78.75">
      <c r="A63" s="147" t="s">
        <v>1119</v>
      </c>
      <c r="B63" s="137" t="s">
        <v>1120</v>
      </c>
      <c r="C63" s="134">
        <v>107.6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26"/>
      <c r="IG63" s="126"/>
      <c r="IH63" s="126"/>
      <c r="II63" s="126"/>
      <c r="IJ63" s="126"/>
      <c r="IK63" s="126"/>
      <c r="IL63" s="126"/>
      <c r="IM63" s="126"/>
      <c r="IN63" s="126"/>
      <c r="IO63" s="126"/>
    </row>
    <row r="64" spans="1:249" ht="94.5">
      <c r="A64" s="147" t="s">
        <v>1121</v>
      </c>
      <c r="B64" s="137" t="s">
        <v>1122</v>
      </c>
      <c r="C64" s="134">
        <v>283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G64" s="126"/>
      <c r="IH64" s="126"/>
      <c r="II64" s="126"/>
      <c r="IJ64" s="126"/>
      <c r="IK64" s="126"/>
      <c r="IL64" s="126"/>
      <c r="IM64" s="126"/>
      <c r="IN64" s="126"/>
      <c r="IO64" s="126"/>
    </row>
    <row r="65" spans="1:249" ht="47.25">
      <c r="A65" s="127" t="s">
        <v>1123</v>
      </c>
      <c r="B65" s="145" t="s">
        <v>1124</v>
      </c>
      <c r="C65" s="134">
        <v>44148.7</v>
      </c>
    </row>
    <row r="66" spans="1:249" ht="63">
      <c r="A66" s="127" t="s">
        <v>1125</v>
      </c>
      <c r="B66" s="145" t="s">
        <v>1126</v>
      </c>
      <c r="C66" s="134">
        <v>5932.6</v>
      </c>
    </row>
    <row r="67" spans="1:249" ht="78.75">
      <c r="A67" s="147" t="s">
        <v>1127</v>
      </c>
      <c r="B67" s="145" t="s">
        <v>1128</v>
      </c>
      <c r="C67" s="146">
        <v>11437.7</v>
      </c>
    </row>
    <row r="68" spans="1:249" ht="47.25">
      <c r="A68" s="147" t="s">
        <v>1129</v>
      </c>
      <c r="B68" s="145" t="s">
        <v>1130</v>
      </c>
      <c r="C68" s="134">
        <v>13756.1</v>
      </c>
    </row>
    <row r="69" spans="1:249" ht="15.75">
      <c r="A69" s="139" t="s">
        <v>1131</v>
      </c>
      <c r="B69" s="124" t="s">
        <v>1132</v>
      </c>
      <c r="C69" s="125">
        <f>SUM(C70:C91)</f>
        <v>13109.8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26"/>
      <c r="HK69" s="126"/>
      <c r="HL69" s="126"/>
      <c r="HM69" s="126"/>
      <c r="HN69" s="126"/>
      <c r="HO69" s="126"/>
      <c r="HP69" s="126"/>
      <c r="HQ69" s="126"/>
      <c r="HR69" s="126"/>
      <c r="HS69" s="126"/>
      <c r="HT69" s="126"/>
      <c r="HU69" s="126"/>
      <c r="HV69" s="126"/>
      <c r="HW69" s="126"/>
      <c r="HX69" s="126"/>
      <c r="HY69" s="126"/>
      <c r="HZ69" s="126"/>
      <c r="IA69" s="126"/>
      <c r="IB69" s="126"/>
      <c r="IC69" s="126"/>
      <c r="ID69" s="126"/>
      <c r="IE69" s="126"/>
      <c r="IF69" s="126"/>
      <c r="IG69" s="126"/>
      <c r="IH69" s="126"/>
      <c r="II69" s="126"/>
      <c r="IJ69" s="126"/>
      <c r="IK69" s="126"/>
      <c r="IL69" s="126"/>
      <c r="IM69" s="126"/>
      <c r="IN69" s="126"/>
      <c r="IO69" s="126"/>
    </row>
    <row r="70" spans="1:249" ht="78.75">
      <c r="A70" s="152" t="s">
        <v>1133</v>
      </c>
      <c r="B70" s="137" t="s">
        <v>1134</v>
      </c>
      <c r="C70" s="134">
        <v>185.3</v>
      </c>
    </row>
    <row r="71" spans="1:249" ht="94.5">
      <c r="A71" s="152" t="s">
        <v>1135</v>
      </c>
      <c r="B71" s="137" t="s">
        <v>1136</v>
      </c>
      <c r="C71" s="146">
        <v>239.1</v>
      </c>
    </row>
    <row r="72" spans="1:249" ht="78.75">
      <c r="A72" s="147" t="s">
        <v>1137</v>
      </c>
      <c r="B72" s="137" t="s">
        <v>1138</v>
      </c>
      <c r="C72" s="134">
        <v>17.8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  <c r="HN72" s="126"/>
      <c r="HO72" s="126"/>
      <c r="HP72" s="126"/>
      <c r="HQ72" s="126"/>
      <c r="HR72" s="126"/>
      <c r="HS72" s="126"/>
      <c r="HT72" s="126"/>
      <c r="HU72" s="126"/>
      <c r="HV72" s="126"/>
      <c r="HW72" s="126"/>
      <c r="HX72" s="126"/>
      <c r="HY72" s="126"/>
      <c r="HZ72" s="126"/>
      <c r="IA72" s="126"/>
      <c r="IB72" s="126"/>
      <c r="IC72" s="126"/>
      <c r="ID72" s="126"/>
      <c r="IE72" s="126"/>
      <c r="IF72" s="126"/>
      <c r="IG72" s="126"/>
      <c r="IH72" s="126"/>
      <c r="II72" s="126"/>
      <c r="IJ72" s="126"/>
      <c r="IK72" s="126"/>
      <c r="IL72" s="126"/>
      <c r="IM72" s="126"/>
      <c r="IN72" s="126"/>
      <c r="IO72" s="126"/>
    </row>
    <row r="73" spans="1:249" ht="78.75">
      <c r="A73" s="153" t="s">
        <v>1139</v>
      </c>
      <c r="B73" s="131" t="s">
        <v>1140</v>
      </c>
      <c r="C73" s="154">
        <v>26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  <c r="HN73" s="126"/>
      <c r="HO73" s="126"/>
      <c r="HP73" s="126"/>
      <c r="HQ73" s="126"/>
      <c r="HR73" s="126"/>
      <c r="HS73" s="126"/>
      <c r="HT73" s="126"/>
      <c r="HU73" s="126"/>
      <c r="HV73" s="126"/>
      <c r="HW73" s="126"/>
      <c r="HX73" s="126"/>
      <c r="HY73" s="126"/>
      <c r="HZ73" s="126"/>
      <c r="IA73" s="126"/>
      <c r="IB73" s="126"/>
      <c r="IC73" s="126"/>
      <c r="ID73" s="126"/>
      <c r="IE73" s="126"/>
      <c r="IF73" s="126"/>
      <c r="IG73" s="126"/>
      <c r="IH73" s="126"/>
      <c r="II73" s="126"/>
      <c r="IJ73" s="126"/>
      <c r="IK73" s="126"/>
      <c r="IL73" s="126"/>
      <c r="IM73" s="126"/>
      <c r="IN73" s="126"/>
      <c r="IO73" s="126"/>
    </row>
    <row r="74" spans="1:249" ht="78.75">
      <c r="A74" s="144" t="s">
        <v>1141</v>
      </c>
      <c r="B74" s="145" t="s">
        <v>1142</v>
      </c>
      <c r="C74" s="146">
        <v>7.7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</row>
    <row r="75" spans="1:249" ht="78.75">
      <c r="A75" s="127" t="s">
        <v>1143</v>
      </c>
      <c r="B75" s="131" t="s">
        <v>1144</v>
      </c>
      <c r="C75" s="146">
        <v>1.3</v>
      </c>
    </row>
    <row r="76" spans="1:249" ht="94.5">
      <c r="A76" s="147" t="s">
        <v>1145</v>
      </c>
      <c r="B76" s="137" t="s">
        <v>1146</v>
      </c>
      <c r="C76" s="146">
        <v>453.8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  <c r="HT76" s="126"/>
      <c r="HU76" s="126"/>
      <c r="HV76" s="126"/>
      <c r="HW76" s="126"/>
      <c r="HX76" s="126"/>
      <c r="HY76" s="126"/>
      <c r="HZ76" s="126"/>
      <c r="IA76" s="126"/>
      <c r="IB76" s="126"/>
      <c r="IC76" s="126"/>
      <c r="ID76" s="126"/>
      <c r="IE76" s="126"/>
      <c r="IF76" s="126"/>
      <c r="IG76" s="126"/>
      <c r="IH76" s="126"/>
      <c r="II76" s="126"/>
      <c r="IJ76" s="126"/>
      <c r="IK76" s="126"/>
      <c r="IL76" s="126"/>
      <c r="IM76" s="126"/>
      <c r="IN76" s="126"/>
      <c r="IO76" s="126"/>
    </row>
    <row r="77" spans="1:249" ht="110.25">
      <c r="A77" s="147" t="s">
        <v>1147</v>
      </c>
      <c r="B77" s="131" t="s">
        <v>1148</v>
      </c>
      <c r="C77" s="134">
        <v>22.5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  <c r="HH77" s="155"/>
      <c r="HI77" s="155"/>
      <c r="HJ77" s="155"/>
      <c r="HK77" s="155"/>
      <c r="HL77" s="155"/>
      <c r="HM77" s="155"/>
      <c r="HN77" s="155"/>
      <c r="HO77" s="155"/>
      <c r="HP77" s="155"/>
      <c r="HQ77" s="155"/>
      <c r="HR77" s="155"/>
      <c r="HS77" s="155"/>
      <c r="HT77" s="155"/>
      <c r="HU77" s="155"/>
      <c r="HV77" s="155"/>
      <c r="HW77" s="155"/>
      <c r="HX77" s="155"/>
      <c r="HY77" s="155"/>
      <c r="HZ77" s="155"/>
      <c r="IA77" s="155"/>
      <c r="IB77" s="155"/>
      <c r="IC77" s="155"/>
      <c r="ID77" s="155"/>
      <c r="IE77" s="155"/>
      <c r="IF77" s="155"/>
      <c r="IG77" s="155"/>
      <c r="IH77" s="155"/>
      <c r="II77" s="155"/>
      <c r="IJ77" s="155"/>
      <c r="IK77" s="155"/>
      <c r="IL77" s="155"/>
      <c r="IM77" s="155"/>
      <c r="IN77" s="155"/>
      <c r="IO77" s="155"/>
    </row>
    <row r="78" spans="1:249" ht="78.75">
      <c r="A78" s="147" t="s">
        <v>1149</v>
      </c>
      <c r="B78" s="131" t="s">
        <v>1150</v>
      </c>
      <c r="C78" s="134">
        <v>0.5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/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155"/>
      <c r="IG78" s="155"/>
      <c r="IH78" s="155"/>
      <c r="II78" s="155"/>
      <c r="IJ78" s="155"/>
      <c r="IK78" s="155"/>
      <c r="IL78" s="155"/>
      <c r="IM78" s="155"/>
      <c r="IN78" s="155"/>
      <c r="IO78" s="155"/>
    </row>
    <row r="79" spans="1:249" ht="78.75">
      <c r="A79" s="147" t="s">
        <v>1151</v>
      </c>
      <c r="B79" s="131" t="s">
        <v>1152</v>
      </c>
      <c r="C79" s="134">
        <v>12.4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</row>
    <row r="80" spans="1:249" ht="15.75">
      <c r="A80" s="147"/>
      <c r="B80" s="131" t="s">
        <v>1153</v>
      </c>
      <c r="C80" s="134">
        <v>2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</row>
    <row r="81" spans="1:249" ht="78.75">
      <c r="A81" s="127" t="s">
        <v>1154</v>
      </c>
      <c r="B81" s="137" t="s">
        <v>1155</v>
      </c>
      <c r="C81" s="134">
        <v>163.5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</row>
    <row r="82" spans="1:249" ht="94.5">
      <c r="A82" s="147" t="s">
        <v>1156</v>
      </c>
      <c r="B82" s="137" t="s">
        <v>1157</v>
      </c>
      <c r="C82" s="134">
        <v>930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</row>
    <row r="83" spans="1:249" ht="47.25">
      <c r="A83" s="127" t="s">
        <v>1158</v>
      </c>
      <c r="B83" s="137" t="s">
        <v>1159</v>
      </c>
      <c r="C83" s="134">
        <v>152.69999999999999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</row>
    <row r="84" spans="1:249" ht="78.75">
      <c r="A84" s="127" t="s">
        <v>1160</v>
      </c>
      <c r="B84" s="137" t="s">
        <v>1161</v>
      </c>
      <c r="C84" s="146">
        <v>631.6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</row>
    <row r="85" spans="1:249" ht="63">
      <c r="A85" s="127" t="s">
        <v>1162</v>
      </c>
      <c r="B85" s="131" t="s">
        <v>1163</v>
      </c>
      <c r="C85" s="134">
        <v>6272.4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</row>
    <row r="86" spans="1:249" ht="47.25">
      <c r="A86" s="127" t="s">
        <v>1164</v>
      </c>
      <c r="B86" s="131" t="s">
        <v>1165</v>
      </c>
      <c r="C86" s="134">
        <v>566.20000000000005</v>
      </c>
      <c r="D86" s="156"/>
      <c r="E86" s="157"/>
      <c r="F86" s="156"/>
      <c r="G86" s="157"/>
      <c r="H86" s="156"/>
      <c r="I86" s="157"/>
      <c r="J86" s="156"/>
      <c r="K86" s="157"/>
      <c r="L86" s="156"/>
      <c r="M86" s="157"/>
      <c r="N86" s="156"/>
      <c r="O86" s="157"/>
      <c r="P86" s="156"/>
      <c r="Q86" s="157"/>
      <c r="R86" s="156"/>
      <c r="S86" s="157"/>
      <c r="T86" s="156"/>
      <c r="U86" s="157"/>
      <c r="V86" s="156"/>
      <c r="W86" s="157"/>
      <c r="X86" s="156"/>
      <c r="Y86" s="157"/>
      <c r="Z86" s="156"/>
      <c r="AA86" s="157"/>
      <c r="AB86" s="156"/>
      <c r="AC86" s="157"/>
      <c r="AD86" s="156"/>
      <c r="AE86" s="157"/>
      <c r="AF86" s="156"/>
      <c r="AG86" s="157"/>
      <c r="AH86" s="156"/>
      <c r="AI86" s="157"/>
      <c r="AJ86" s="156"/>
      <c r="AK86" s="157"/>
      <c r="AL86" s="156"/>
      <c r="AM86" s="157"/>
      <c r="AN86" s="156"/>
      <c r="AO86" s="157"/>
      <c r="AP86" s="156"/>
      <c r="AQ86" s="157"/>
      <c r="AR86" s="156"/>
      <c r="AS86" s="157"/>
      <c r="AT86" s="156"/>
      <c r="AU86" s="157"/>
      <c r="AV86" s="156"/>
      <c r="AW86" s="157"/>
      <c r="AX86" s="156"/>
      <c r="AY86" s="157"/>
      <c r="AZ86" s="156"/>
      <c r="BA86" s="157"/>
      <c r="BB86" s="156"/>
      <c r="BC86" s="157"/>
      <c r="BD86" s="156"/>
      <c r="BE86" s="157"/>
      <c r="BF86" s="156"/>
      <c r="BG86" s="157"/>
      <c r="BH86" s="156"/>
      <c r="BI86" s="157"/>
      <c r="BJ86" s="156"/>
      <c r="BK86" s="157"/>
      <c r="BL86" s="156"/>
      <c r="BM86" s="157"/>
      <c r="BN86" s="156"/>
      <c r="BO86" s="157"/>
      <c r="BP86" s="156"/>
      <c r="BQ86" s="157"/>
      <c r="BR86" s="156"/>
      <c r="BS86" s="157"/>
      <c r="BT86" s="156"/>
      <c r="BU86" s="157"/>
      <c r="BV86" s="156"/>
      <c r="BW86" s="157"/>
      <c r="BX86" s="156"/>
      <c r="BY86" s="157"/>
      <c r="BZ86" s="156"/>
      <c r="CA86" s="157"/>
      <c r="CB86" s="156"/>
      <c r="CC86" s="157"/>
      <c r="CD86" s="156"/>
      <c r="CE86" s="157"/>
      <c r="CF86" s="156"/>
      <c r="CG86" s="157"/>
      <c r="CH86" s="156"/>
      <c r="CI86" s="157"/>
      <c r="CJ86" s="156"/>
      <c r="CK86" s="157"/>
      <c r="CL86" s="156"/>
      <c r="CM86" s="157"/>
      <c r="CN86" s="156"/>
      <c r="CO86" s="157"/>
      <c r="CP86" s="156"/>
      <c r="CQ86" s="157"/>
      <c r="CR86" s="156"/>
      <c r="CS86" s="157"/>
      <c r="CT86" s="156"/>
      <c r="CU86" s="157"/>
      <c r="CV86" s="156"/>
      <c r="CW86" s="157"/>
      <c r="CX86" s="156"/>
      <c r="CY86" s="157"/>
      <c r="CZ86" s="156"/>
      <c r="DA86" s="157"/>
      <c r="DB86" s="156"/>
      <c r="DC86" s="157"/>
      <c r="DD86" s="156"/>
      <c r="DE86" s="157"/>
      <c r="DF86" s="156"/>
      <c r="DG86" s="157"/>
      <c r="DH86" s="156"/>
      <c r="DI86" s="157"/>
      <c r="DJ86" s="156"/>
      <c r="DK86" s="157"/>
      <c r="DL86" s="156"/>
      <c r="DM86" s="157"/>
      <c r="DN86" s="156"/>
      <c r="DO86" s="157"/>
      <c r="DP86" s="156"/>
      <c r="DQ86" s="157"/>
      <c r="DR86" s="156"/>
      <c r="DS86" s="157"/>
      <c r="DT86" s="156"/>
      <c r="DU86" s="157"/>
      <c r="DV86" s="156"/>
      <c r="DW86" s="157"/>
      <c r="DX86" s="156"/>
      <c r="DY86" s="157"/>
      <c r="DZ86" s="156"/>
      <c r="EA86" s="157"/>
      <c r="EB86" s="156"/>
      <c r="EC86" s="157"/>
      <c r="ED86" s="156"/>
      <c r="EE86" s="157"/>
      <c r="EF86" s="156"/>
      <c r="EG86" s="157"/>
      <c r="EH86" s="156"/>
      <c r="EI86" s="157"/>
      <c r="EJ86" s="156"/>
      <c r="EK86" s="157"/>
      <c r="EL86" s="156"/>
      <c r="EM86" s="157"/>
      <c r="EN86" s="156"/>
      <c r="EO86" s="157"/>
      <c r="EP86" s="156"/>
      <c r="EQ86" s="157"/>
      <c r="ER86" s="156"/>
      <c r="ES86" s="157"/>
      <c r="ET86" s="156"/>
      <c r="EU86" s="157"/>
      <c r="EV86" s="156"/>
      <c r="EW86" s="157"/>
      <c r="EX86" s="156"/>
      <c r="EY86" s="157"/>
      <c r="EZ86" s="156"/>
      <c r="FA86" s="157"/>
      <c r="FB86" s="156"/>
      <c r="FC86" s="157"/>
      <c r="FD86" s="156"/>
      <c r="FE86" s="157"/>
      <c r="FF86" s="156"/>
      <c r="FG86" s="157"/>
      <c r="FH86" s="156"/>
      <c r="FI86" s="157"/>
      <c r="FJ86" s="156"/>
      <c r="FK86" s="157"/>
      <c r="FL86" s="156"/>
      <c r="FM86" s="157"/>
      <c r="FN86" s="156"/>
      <c r="FO86" s="157"/>
      <c r="FP86" s="156"/>
      <c r="FQ86" s="157"/>
      <c r="FR86" s="156"/>
      <c r="FS86" s="157"/>
      <c r="FT86" s="156"/>
      <c r="FU86" s="157"/>
      <c r="FV86" s="156"/>
      <c r="FW86" s="157"/>
      <c r="FX86" s="156"/>
      <c r="FY86" s="157"/>
      <c r="FZ86" s="156"/>
      <c r="GA86" s="157"/>
      <c r="GB86" s="156"/>
      <c r="GC86" s="157"/>
      <c r="GD86" s="156"/>
      <c r="GE86" s="157"/>
      <c r="GF86" s="156"/>
      <c r="GG86" s="157"/>
      <c r="GH86" s="156"/>
      <c r="GI86" s="157"/>
      <c r="GJ86" s="156"/>
      <c r="GK86" s="157"/>
      <c r="GL86" s="156"/>
      <c r="GM86" s="157"/>
      <c r="GN86" s="156"/>
      <c r="GO86" s="157"/>
      <c r="GP86" s="156"/>
      <c r="GQ86" s="157"/>
      <c r="GR86" s="156"/>
      <c r="GS86" s="157"/>
      <c r="GT86" s="156"/>
      <c r="GU86" s="157"/>
      <c r="GV86" s="156"/>
      <c r="GW86" s="157"/>
      <c r="GX86" s="156"/>
      <c r="GY86" s="157"/>
      <c r="GZ86" s="156"/>
      <c r="HA86" s="157"/>
      <c r="HB86" s="156"/>
      <c r="HC86" s="157"/>
      <c r="HD86" s="156"/>
      <c r="HE86" s="157"/>
      <c r="HF86" s="156"/>
      <c r="HG86" s="157"/>
      <c r="HH86" s="156"/>
      <c r="HI86" s="157"/>
      <c r="HJ86" s="156"/>
      <c r="HK86" s="157"/>
      <c r="HL86" s="156"/>
      <c r="HM86" s="157"/>
      <c r="HN86" s="156"/>
      <c r="HO86" s="157"/>
      <c r="HP86" s="156"/>
      <c r="HQ86" s="157"/>
      <c r="HR86" s="156"/>
      <c r="HS86" s="157"/>
      <c r="HT86" s="156"/>
      <c r="HU86" s="157"/>
      <c r="HV86" s="156"/>
      <c r="HW86" s="157"/>
      <c r="HX86" s="156"/>
      <c r="HY86" s="157"/>
      <c r="HZ86" s="156"/>
      <c r="IA86" s="157"/>
      <c r="IB86" s="156"/>
      <c r="IC86" s="157"/>
      <c r="ID86" s="156"/>
      <c r="IE86" s="157"/>
      <c r="IF86" s="156"/>
      <c r="IG86" s="157"/>
      <c r="IH86" s="156"/>
      <c r="II86" s="157"/>
      <c r="IJ86" s="156"/>
      <c r="IK86" s="158"/>
      <c r="IL86" s="158"/>
      <c r="IM86" s="158"/>
      <c r="IN86" s="158"/>
      <c r="IO86" s="158"/>
    </row>
    <row r="87" spans="1:249" ht="63">
      <c r="A87" s="127" t="s">
        <v>1166</v>
      </c>
      <c r="B87" s="131" t="s">
        <v>1167</v>
      </c>
      <c r="C87" s="134">
        <v>738.4</v>
      </c>
      <c r="D87" s="156"/>
      <c r="E87" s="157"/>
      <c r="F87" s="156"/>
      <c r="G87" s="157"/>
      <c r="H87" s="156"/>
      <c r="I87" s="157"/>
      <c r="J87" s="156"/>
      <c r="K87" s="157"/>
      <c r="L87" s="156"/>
      <c r="M87" s="157"/>
      <c r="N87" s="156"/>
      <c r="O87" s="157"/>
      <c r="P87" s="156"/>
      <c r="Q87" s="157"/>
      <c r="R87" s="156"/>
      <c r="S87" s="157"/>
      <c r="T87" s="156"/>
      <c r="U87" s="157"/>
      <c r="V87" s="156"/>
      <c r="W87" s="157"/>
      <c r="X87" s="156"/>
      <c r="Y87" s="157"/>
      <c r="Z87" s="156"/>
      <c r="AA87" s="157"/>
      <c r="AB87" s="156"/>
      <c r="AC87" s="157"/>
      <c r="AD87" s="156"/>
      <c r="AE87" s="157"/>
      <c r="AF87" s="156"/>
      <c r="AG87" s="157"/>
      <c r="AH87" s="156"/>
      <c r="AI87" s="157"/>
      <c r="AJ87" s="156"/>
      <c r="AK87" s="157"/>
      <c r="AL87" s="156"/>
      <c r="AM87" s="157"/>
      <c r="AN87" s="156"/>
      <c r="AO87" s="157"/>
      <c r="AP87" s="156"/>
      <c r="AQ87" s="157"/>
      <c r="AR87" s="156"/>
      <c r="AS87" s="157"/>
      <c r="AT87" s="156"/>
      <c r="AU87" s="157"/>
      <c r="AV87" s="156"/>
      <c r="AW87" s="157"/>
      <c r="AX87" s="156"/>
      <c r="AY87" s="157"/>
      <c r="AZ87" s="156"/>
      <c r="BA87" s="157"/>
      <c r="BB87" s="156"/>
      <c r="BC87" s="157"/>
      <c r="BD87" s="156"/>
      <c r="BE87" s="157"/>
      <c r="BF87" s="156"/>
      <c r="BG87" s="157"/>
      <c r="BH87" s="156"/>
      <c r="BI87" s="157"/>
      <c r="BJ87" s="156"/>
      <c r="BK87" s="157"/>
      <c r="BL87" s="156"/>
      <c r="BM87" s="157"/>
      <c r="BN87" s="156"/>
      <c r="BO87" s="157"/>
      <c r="BP87" s="156"/>
      <c r="BQ87" s="157"/>
      <c r="BR87" s="156"/>
      <c r="BS87" s="157"/>
      <c r="BT87" s="156"/>
      <c r="BU87" s="157"/>
      <c r="BV87" s="156"/>
      <c r="BW87" s="157"/>
      <c r="BX87" s="156"/>
      <c r="BY87" s="157"/>
      <c r="BZ87" s="156"/>
      <c r="CA87" s="157"/>
      <c r="CB87" s="156"/>
      <c r="CC87" s="157"/>
      <c r="CD87" s="156"/>
      <c r="CE87" s="157"/>
      <c r="CF87" s="156"/>
      <c r="CG87" s="157"/>
      <c r="CH87" s="156"/>
      <c r="CI87" s="157"/>
      <c r="CJ87" s="156"/>
      <c r="CK87" s="157"/>
      <c r="CL87" s="156"/>
      <c r="CM87" s="157"/>
      <c r="CN87" s="156"/>
      <c r="CO87" s="157"/>
      <c r="CP87" s="156"/>
      <c r="CQ87" s="157"/>
      <c r="CR87" s="156"/>
      <c r="CS87" s="157"/>
      <c r="CT87" s="156"/>
      <c r="CU87" s="157"/>
      <c r="CV87" s="156"/>
      <c r="CW87" s="157"/>
      <c r="CX87" s="156"/>
      <c r="CY87" s="157"/>
      <c r="CZ87" s="156"/>
      <c r="DA87" s="157"/>
      <c r="DB87" s="156"/>
      <c r="DC87" s="157"/>
      <c r="DD87" s="156"/>
      <c r="DE87" s="157"/>
      <c r="DF87" s="156"/>
      <c r="DG87" s="157"/>
      <c r="DH87" s="156"/>
      <c r="DI87" s="157"/>
      <c r="DJ87" s="156"/>
      <c r="DK87" s="157"/>
      <c r="DL87" s="156"/>
      <c r="DM87" s="157"/>
      <c r="DN87" s="156"/>
      <c r="DO87" s="157"/>
      <c r="DP87" s="156"/>
      <c r="DQ87" s="157"/>
      <c r="DR87" s="156"/>
      <c r="DS87" s="157"/>
      <c r="DT87" s="156"/>
      <c r="DU87" s="157"/>
      <c r="DV87" s="156"/>
      <c r="DW87" s="157"/>
      <c r="DX87" s="156"/>
      <c r="DY87" s="157"/>
      <c r="DZ87" s="156"/>
      <c r="EA87" s="157"/>
      <c r="EB87" s="156"/>
      <c r="EC87" s="157"/>
      <c r="ED87" s="156"/>
      <c r="EE87" s="157"/>
      <c r="EF87" s="156"/>
      <c r="EG87" s="157"/>
      <c r="EH87" s="156"/>
      <c r="EI87" s="157"/>
      <c r="EJ87" s="156"/>
      <c r="EK87" s="157"/>
      <c r="EL87" s="156"/>
      <c r="EM87" s="157"/>
      <c r="EN87" s="156"/>
      <c r="EO87" s="157"/>
      <c r="EP87" s="156"/>
      <c r="EQ87" s="157"/>
      <c r="ER87" s="156"/>
      <c r="ES87" s="157"/>
      <c r="ET87" s="156"/>
      <c r="EU87" s="157"/>
      <c r="EV87" s="156"/>
      <c r="EW87" s="157"/>
      <c r="EX87" s="156"/>
      <c r="EY87" s="157"/>
      <c r="EZ87" s="156"/>
      <c r="FA87" s="157"/>
      <c r="FB87" s="156"/>
      <c r="FC87" s="157"/>
      <c r="FD87" s="156"/>
      <c r="FE87" s="157"/>
      <c r="FF87" s="156"/>
      <c r="FG87" s="157"/>
      <c r="FH87" s="156"/>
      <c r="FI87" s="157"/>
      <c r="FJ87" s="156"/>
      <c r="FK87" s="157"/>
      <c r="FL87" s="156"/>
      <c r="FM87" s="157"/>
      <c r="FN87" s="156"/>
      <c r="FO87" s="157"/>
      <c r="FP87" s="156"/>
      <c r="FQ87" s="157"/>
      <c r="FR87" s="156"/>
      <c r="FS87" s="157"/>
      <c r="FT87" s="156"/>
      <c r="FU87" s="157"/>
      <c r="FV87" s="156"/>
      <c r="FW87" s="157"/>
      <c r="FX87" s="156"/>
      <c r="FY87" s="157"/>
      <c r="FZ87" s="156"/>
      <c r="GA87" s="157"/>
      <c r="GB87" s="156"/>
      <c r="GC87" s="157"/>
      <c r="GD87" s="156"/>
      <c r="GE87" s="157"/>
      <c r="GF87" s="156"/>
      <c r="GG87" s="157"/>
      <c r="GH87" s="156"/>
      <c r="GI87" s="157"/>
      <c r="GJ87" s="156"/>
      <c r="GK87" s="157"/>
      <c r="GL87" s="156"/>
      <c r="GM87" s="157"/>
      <c r="GN87" s="156"/>
      <c r="GO87" s="157"/>
      <c r="GP87" s="156"/>
      <c r="GQ87" s="157"/>
      <c r="GR87" s="156"/>
      <c r="GS87" s="157"/>
      <c r="GT87" s="156"/>
      <c r="GU87" s="157"/>
      <c r="GV87" s="156"/>
      <c r="GW87" s="157"/>
      <c r="GX87" s="156"/>
      <c r="GY87" s="157"/>
      <c r="GZ87" s="156"/>
      <c r="HA87" s="157"/>
      <c r="HB87" s="156"/>
      <c r="HC87" s="157"/>
      <c r="HD87" s="156"/>
      <c r="HE87" s="157"/>
      <c r="HF87" s="156"/>
      <c r="HG87" s="157"/>
      <c r="HH87" s="156"/>
      <c r="HI87" s="157"/>
      <c r="HJ87" s="156"/>
      <c r="HK87" s="157"/>
      <c r="HL87" s="156"/>
      <c r="HM87" s="157"/>
      <c r="HN87" s="156"/>
      <c r="HO87" s="157"/>
      <c r="HP87" s="156"/>
      <c r="HQ87" s="157"/>
      <c r="HR87" s="156"/>
      <c r="HS87" s="157"/>
      <c r="HT87" s="156"/>
      <c r="HU87" s="157"/>
      <c r="HV87" s="156"/>
      <c r="HW87" s="157"/>
      <c r="HX87" s="156"/>
      <c r="HY87" s="157"/>
      <c r="HZ87" s="156"/>
      <c r="IA87" s="157"/>
      <c r="IB87" s="156"/>
      <c r="IC87" s="157"/>
      <c r="ID87" s="156"/>
      <c r="IE87" s="157"/>
      <c r="IF87" s="156"/>
      <c r="IG87" s="157"/>
      <c r="IH87" s="156"/>
      <c r="II87" s="157"/>
      <c r="IJ87" s="156"/>
      <c r="IK87" s="158"/>
      <c r="IL87" s="158"/>
      <c r="IM87" s="158"/>
      <c r="IN87" s="158"/>
      <c r="IO87" s="158"/>
    </row>
    <row r="88" spans="1:249" ht="63">
      <c r="A88" s="127" t="s">
        <v>1168</v>
      </c>
      <c r="B88" s="131" t="s">
        <v>1169</v>
      </c>
      <c r="C88" s="134">
        <v>8.1999999999999993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</row>
    <row r="89" spans="1:249" ht="63">
      <c r="A89" s="127" t="s">
        <v>1170</v>
      </c>
      <c r="B89" s="137" t="s">
        <v>1171</v>
      </c>
      <c r="C89" s="134">
        <v>1400</v>
      </c>
      <c r="D89" s="156"/>
      <c r="E89" s="157"/>
      <c r="F89" s="156"/>
      <c r="G89" s="157"/>
      <c r="H89" s="156"/>
      <c r="I89" s="157"/>
      <c r="J89" s="156"/>
      <c r="K89" s="157"/>
      <c r="L89" s="156"/>
      <c r="M89" s="157"/>
      <c r="N89" s="156"/>
      <c r="O89" s="157"/>
      <c r="P89" s="156"/>
      <c r="Q89" s="157"/>
      <c r="R89" s="156"/>
      <c r="S89" s="157"/>
      <c r="T89" s="156"/>
      <c r="U89" s="157"/>
      <c r="V89" s="156"/>
      <c r="W89" s="157"/>
      <c r="X89" s="156"/>
      <c r="Y89" s="157"/>
      <c r="Z89" s="156"/>
      <c r="AA89" s="157"/>
      <c r="AB89" s="156"/>
      <c r="AC89" s="157"/>
      <c r="AD89" s="156"/>
      <c r="AE89" s="157"/>
      <c r="AF89" s="156"/>
      <c r="AG89" s="157"/>
      <c r="AH89" s="156"/>
      <c r="AI89" s="157"/>
      <c r="AJ89" s="156"/>
      <c r="AK89" s="157"/>
      <c r="AL89" s="156"/>
      <c r="AM89" s="157"/>
      <c r="AN89" s="156"/>
      <c r="AO89" s="157"/>
      <c r="AP89" s="156"/>
      <c r="AQ89" s="157"/>
      <c r="AR89" s="156"/>
      <c r="AS89" s="157"/>
      <c r="AT89" s="156"/>
      <c r="AU89" s="157"/>
      <c r="AV89" s="156"/>
      <c r="AW89" s="157"/>
      <c r="AX89" s="156"/>
      <c r="AY89" s="157"/>
      <c r="AZ89" s="156"/>
      <c r="BA89" s="157"/>
      <c r="BB89" s="156"/>
      <c r="BC89" s="157"/>
      <c r="BD89" s="156"/>
      <c r="BE89" s="157"/>
      <c r="BF89" s="156"/>
      <c r="BG89" s="157"/>
      <c r="BH89" s="156"/>
      <c r="BI89" s="157"/>
      <c r="BJ89" s="156"/>
      <c r="BK89" s="157"/>
      <c r="BL89" s="156"/>
      <c r="BM89" s="157"/>
      <c r="BN89" s="156"/>
      <c r="BO89" s="157"/>
      <c r="BP89" s="156"/>
      <c r="BQ89" s="157"/>
      <c r="BR89" s="156"/>
      <c r="BS89" s="157"/>
      <c r="BT89" s="156"/>
      <c r="BU89" s="157"/>
      <c r="BV89" s="156"/>
      <c r="BW89" s="157"/>
      <c r="BX89" s="156"/>
      <c r="BY89" s="157"/>
      <c r="BZ89" s="156"/>
      <c r="CA89" s="157"/>
      <c r="CB89" s="156"/>
      <c r="CC89" s="157"/>
      <c r="CD89" s="156"/>
      <c r="CE89" s="157"/>
      <c r="CF89" s="156"/>
      <c r="CG89" s="157"/>
      <c r="CH89" s="156"/>
      <c r="CI89" s="157"/>
      <c r="CJ89" s="156"/>
      <c r="CK89" s="157"/>
      <c r="CL89" s="156"/>
      <c r="CM89" s="157"/>
      <c r="CN89" s="156"/>
      <c r="CO89" s="157"/>
      <c r="CP89" s="156"/>
      <c r="CQ89" s="157"/>
      <c r="CR89" s="156"/>
      <c r="CS89" s="157"/>
      <c r="CT89" s="156"/>
      <c r="CU89" s="157"/>
      <c r="CV89" s="156"/>
      <c r="CW89" s="157"/>
      <c r="CX89" s="156"/>
      <c r="CY89" s="157"/>
      <c r="CZ89" s="156"/>
      <c r="DA89" s="157"/>
      <c r="DB89" s="156"/>
      <c r="DC89" s="157"/>
      <c r="DD89" s="156"/>
      <c r="DE89" s="157"/>
      <c r="DF89" s="156"/>
      <c r="DG89" s="157"/>
      <c r="DH89" s="156"/>
      <c r="DI89" s="157"/>
      <c r="DJ89" s="156"/>
      <c r="DK89" s="157"/>
      <c r="DL89" s="156"/>
      <c r="DM89" s="157"/>
      <c r="DN89" s="156"/>
      <c r="DO89" s="157"/>
      <c r="DP89" s="156"/>
      <c r="DQ89" s="157"/>
      <c r="DR89" s="156"/>
      <c r="DS89" s="157"/>
      <c r="DT89" s="156"/>
      <c r="DU89" s="157"/>
      <c r="DV89" s="156"/>
      <c r="DW89" s="157"/>
      <c r="DX89" s="156"/>
      <c r="DY89" s="157"/>
      <c r="DZ89" s="156"/>
      <c r="EA89" s="157"/>
      <c r="EB89" s="156"/>
      <c r="EC89" s="157"/>
      <c r="ED89" s="156"/>
      <c r="EE89" s="157"/>
      <c r="EF89" s="156"/>
      <c r="EG89" s="157"/>
      <c r="EH89" s="156"/>
      <c r="EI89" s="157"/>
      <c r="EJ89" s="156"/>
      <c r="EK89" s="157"/>
      <c r="EL89" s="156"/>
      <c r="EM89" s="157"/>
      <c r="EN89" s="156"/>
      <c r="EO89" s="157"/>
      <c r="EP89" s="156"/>
      <c r="EQ89" s="157"/>
      <c r="ER89" s="156"/>
      <c r="ES89" s="157"/>
      <c r="ET89" s="156"/>
      <c r="EU89" s="157"/>
      <c r="EV89" s="156"/>
      <c r="EW89" s="157"/>
      <c r="EX89" s="156"/>
      <c r="EY89" s="157"/>
      <c r="EZ89" s="156"/>
      <c r="FA89" s="157"/>
      <c r="FB89" s="156"/>
      <c r="FC89" s="157"/>
      <c r="FD89" s="156"/>
      <c r="FE89" s="157"/>
      <c r="FF89" s="156"/>
      <c r="FG89" s="157"/>
      <c r="FH89" s="156"/>
      <c r="FI89" s="157"/>
      <c r="FJ89" s="156"/>
      <c r="FK89" s="157"/>
      <c r="FL89" s="156"/>
      <c r="FM89" s="157"/>
      <c r="FN89" s="156"/>
      <c r="FO89" s="157"/>
      <c r="FP89" s="156"/>
      <c r="FQ89" s="157"/>
      <c r="FR89" s="156"/>
      <c r="FS89" s="157"/>
      <c r="FT89" s="156"/>
      <c r="FU89" s="157"/>
      <c r="FV89" s="156"/>
      <c r="FW89" s="157"/>
      <c r="FX89" s="156"/>
      <c r="FY89" s="157"/>
      <c r="FZ89" s="156"/>
      <c r="GA89" s="157"/>
      <c r="GB89" s="156"/>
      <c r="GC89" s="157"/>
      <c r="GD89" s="156"/>
      <c r="GE89" s="157"/>
      <c r="GF89" s="156"/>
      <c r="GG89" s="157"/>
      <c r="GH89" s="156"/>
      <c r="GI89" s="157"/>
      <c r="GJ89" s="156"/>
      <c r="GK89" s="157"/>
      <c r="GL89" s="156"/>
      <c r="GM89" s="157"/>
      <c r="GN89" s="156"/>
      <c r="GO89" s="157"/>
      <c r="GP89" s="156"/>
      <c r="GQ89" s="157"/>
      <c r="GR89" s="156"/>
      <c r="GS89" s="157"/>
      <c r="GT89" s="156"/>
      <c r="GU89" s="157"/>
      <c r="GV89" s="156"/>
      <c r="GW89" s="157"/>
      <c r="GX89" s="156"/>
      <c r="GY89" s="157"/>
      <c r="GZ89" s="156"/>
      <c r="HA89" s="157"/>
      <c r="HB89" s="156"/>
      <c r="HC89" s="157"/>
      <c r="HD89" s="156"/>
      <c r="HE89" s="157"/>
      <c r="HF89" s="156"/>
      <c r="HG89" s="157"/>
      <c r="HH89" s="156"/>
      <c r="HI89" s="157"/>
      <c r="HJ89" s="156"/>
      <c r="HK89" s="157"/>
      <c r="HL89" s="156"/>
      <c r="HM89" s="157"/>
      <c r="HN89" s="156"/>
      <c r="HO89" s="157"/>
      <c r="HP89" s="156"/>
      <c r="HQ89" s="157"/>
      <c r="HR89" s="156"/>
      <c r="HS89" s="157"/>
      <c r="HT89" s="156"/>
      <c r="HU89" s="157"/>
      <c r="HV89" s="156"/>
      <c r="HW89" s="157"/>
      <c r="HX89" s="156"/>
      <c r="HY89" s="157"/>
      <c r="HZ89" s="156"/>
      <c r="IA89" s="157"/>
      <c r="IB89" s="156"/>
      <c r="IC89" s="157"/>
      <c r="ID89" s="156"/>
      <c r="IE89" s="157"/>
      <c r="IF89" s="156"/>
      <c r="IG89" s="157"/>
      <c r="IH89" s="156"/>
      <c r="II89" s="157"/>
      <c r="IJ89" s="156"/>
      <c r="IK89" s="158"/>
      <c r="IL89" s="158"/>
      <c r="IM89" s="158"/>
      <c r="IN89" s="158"/>
      <c r="IO89" s="158"/>
    </row>
    <row r="90" spans="1:249" ht="78.75">
      <c r="A90" s="127" t="s">
        <v>1172</v>
      </c>
      <c r="B90" s="131" t="s">
        <v>1173</v>
      </c>
      <c r="C90" s="134">
        <v>-7.6</v>
      </c>
      <c r="D90" s="156"/>
      <c r="E90" s="157"/>
      <c r="F90" s="156"/>
      <c r="G90" s="157"/>
      <c r="H90" s="156"/>
      <c r="I90" s="157"/>
      <c r="J90" s="156"/>
      <c r="K90" s="157"/>
      <c r="L90" s="156"/>
      <c r="M90" s="157"/>
      <c r="N90" s="156"/>
      <c r="O90" s="157"/>
      <c r="P90" s="156"/>
      <c r="Q90" s="157"/>
      <c r="R90" s="156"/>
      <c r="S90" s="157"/>
      <c r="T90" s="156"/>
      <c r="U90" s="157"/>
      <c r="V90" s="156"/>
      <c r="W90" s="157"/>
      <c r="X90" s="156"/>
      <c r="Y90" s="157"/>
      <c r="Z90" s="156"/>
      <c r="AA90" s="157"/>
      <c r="AB90" s="156"/>
      <c r="AC90" s="157"/>
      <c r="AD90" s="156"/>
      <c r="AE90" s="157"/>
      <c r="AF90" s="156"/>
      <c r="AG90" s="157"/>
      <c r="AH90" s="156"/>
      <c r="AI90" s="157"/>
      <c r="AJ90" s="156"/>
      <c r="AK90" s="157"/>
      <c r="AL90" s="156"/>
      <c r="AM90" s="157"/>
      <c r="AN90" s="156"/>
      <c r="AO90" s="157"/>
      <c r="AP90" s="156"/>
      <c r="AQ90" s="157"/>
      <c r="AR90" s="156"/>
      <c r="AS90" s="157"/>
      <c r="AT90" s="156"/>
      <c r="AU90" s="157"/>
      <c r="AV90" s="156"/>
      <c r="AW90" s="157"/>
      <c r="AX90" s="156"/>
      <c r="AY90" s="157"/>
      <c r="AZ90" s="156"/>
      <c r="BA90" s="157"/>
      <c r="BB90" s="156"/>
      <c r="BC90" s="157"/>
      <c r="BD90" s="156"/>
      <c r="BE90" s="157"/>
      <c r="BF90" s="156"/>
      <c r="BG90" s="157"/>
      <c r="BH90" s="156"/>
      <c r="BI90" s="157"/>
      <c r="BJ90" s="156"/>
      <c r="BK90" s="157"/>
      <c r="BL90" s="156"/>
      <c r="BM90" s="157"/>
      <c r="BN90" s="156"/>
      <c r="BO90" s="157"/>
      <c r="BP90" s="156"/>
      <c r="BQ90" s="157"/>
      <c r="BR90" s="156"/>
      <c r="BS90" s="157"/>
      <c r="BT90" s="156"/>
      <c r="BU90" s="157"/>
      <c r="BV90" s="156"/>
      <c r="BW90" s="157"/>
      <c r="BX90" s="156"/>
      <c r="BY90" s="157"/>
      <c r="BZ90" s="156"/>
      <c r="CA90" s="157"/>
      <c r="CB90" s="156"/>
      <c r="CC90" s="157"/>
      <c r="CD90" s="156"/>
      <c r="CE90" s="157"/>
      <c r="CF90" s="156"/>
      <c r="CG90" s="157"/>
      <c r="CH90" s="156"/>
      <c r="CI90" s="157"/>
      <c r="CJ90" s="156"/>
      <c r="CK90" s="157"/>
      <c r="CL90" s="156"/>
      <c r="CM90" s="157"/>
      <c r="CN90" s="156"/>
      <c r="CO90" s="157"/>
      <c r="CP90" s="156"/>
      <c r="CQ90" s="157"/>
      <c r="CR90" s="156"/>
      <c r="CS90" s="157"/>
      <c r="CT90" s="156"/>
      <c r="CU90" s="157"/>
      <c r="CV90" s="156"/>
      <c r="CW90" s="157"/>
      <c r="CX90" s="156"/>
      <c r="CY90" s="157"/>
      <c r="CZ90" s="156"/>
      <c r="DA90" s="157"/>
      <c r="DB90" s="156"/>
      <c r="DC90" s="157"/>
      <c r="DD90" s="156"/>
      <c r="DE90" s="157"/>
      <c r="DF90" s="156"/>
      <c r="DG90" s="157"/>
      <c r="DH90" s="156"/>
      <c r="DI90" s="157"/>
      <c r="DJ90" s="156"/>
      <c r="DK90" s="157"/>
      <c r="DL90" s="156"/>
      <c r="DM90" s="157"/>
      <c r="DN90" s="156"/>
      <c r="DO90" s="157"/>
      <c r="DP90" s="156"/>
      <c r="DQ90" s="157"/>
      <c r="DR90" s="156"/>
      <c r="DS90" s="157"/>
      <c r="DT90" s="156"/>
      <c r="DU90" s="157"/>
      <c r="DV90" s="156"/>
      <c r="DW90" s="157"/>
      <c r="DX90" s="156"/>
      <c r="DY90" s="157"/>
      <c r="DZ90" s="156"/>
      <c r="EA90" s="157"/>
      <c r="EB90" s="156"/>
      <c r="EC90" s="157"/>
      <c r="ED90" s="156"/>
      <c r="EE90" s="157"/>
      <c r="EF90" s="156"/>
      <c r="EG90" s="157"/>
      <c r="EH90" s="156"/>
      <c r="EI90" s="157"/>
      <c r="EJ90" s="156"/>
      <c r="EK90" s="157"/>
      <c r="EL90" s="156"/>
      <c r="EM90" s="157"/>
      <c r="EN90" s="156"/>
      <c r="EO90" s="157"/>
      <c r="EP90" s="156"/>
      <c r="EQ90" s="157"/>
      <c r="ER90" s="156"/>
      <c r="ES90" s="157"/>
      <c r="ET90" s="156"/>
      <c r="EU90" s="157"/>
      <c r="EV90" s="156"/>
      <c r="EW90" s="157"/>
      <c r="EX90" s="156"/>
      <c r="EY90" s="157"/>
      <c r="EZ90" s="156"/>
      <c r="FA90" s="157"/>
      <c r="FB90" s="156"/>
      <c r="FC90" s="157"/>
      <c r="FD90" s="156"/>
      <c r="FE90" s="157"/>
      <c r="FF90" s="156"/>
      <c r="FG90" s="157"/>
      <c r="FH90" s="156"/>
      <c r="FI90" s="157"/>
      <c r="FJ90" s="156"/>
      <c r="FK90" s="157"/>
      <c r="FL90" s="156"/>
      <c r="FM90" s="157"/>
      <c r="FN90" s="156"/>
      <c r="FO90" s="157"/>
      <c r="FP90" s="156"/>
      <c r="FQ90" s="157"/>
      <c r="FR90" s="156"/>
      <c r="FS90" s="157"/>
      <c r="FT90" s="156"/>
      <c r="FU90" s="157"/>
      <c r="FV90" s="156"/>
      <c r="FW90" s="157"/>
      <c r="FX90" s="156"/>
      <c r="FY90" s="157"/>
      <c r="FZ90" s="156"/>
      <c r="GA90" s="157"/>
      <c r="GB90" s="156"/>
      <c r="GC90" s="157"/>
      <c r="GD90" s="156"/>
      <c r="GE90" s="157"/>
      <c r="GF90" s="156"/>
      <c r="GG90" s="157"/>
      <c r="GH90" s="156"/>
      <c r="GI90" s="157"/>
      <c r="GJ90" s="156"/>
      <c r="GK90" s="157"/>
      <c r="GL90" s="156"/>
      <c r="GM90" s="157"/>
      <c r="GN90" s="156"/>
      <c r="GO90" s="157"/>
      <c r="GP90" s="156"/>
      <c r="GQ90" s="157"/>
      <c r="GR90" s="156"/>
      <c r="GS90" s="157"/>
      <c r="GT90" s="156"/>
      <c r="GU90" s="157"/>
      <c r="GV90" s="156"/>
      <c r="GW90" s="157"/>
      <c r="GX90" s="156"/>
      <c r="GY90" s="157"/>
      <c r="GZ90" s="156"/>
      <c r="HA90" s="157"/>
      <c r="HB90" s="156"/>
      <c r="HC90" s="157"/>
      <c r="HD90" s="156"/>
      <c r="HE90" s="157"/>
      <c r="HF90" s="156"/>
      <c r="HG90" s="157"/>
      <c r="HH90" s="156"/>
      <c r="HI90" s="157"/>
      <c r="HJ90" s="156"/>
      <c r="HK90" s="157"/>
      <c r="HL90" s="156"/>
      <c r="HM90" s="157"/>
      <c r="HN90" s="156"/>
      <c r="HO90" s="157"/>
      <c r="HP90" s="156"/>
      <c r="HQ90" s="157"/>
      <c r="HR90" s="156"/>
      <c r="HS90" s="157"/>
      <c r="HT90" s="156"/>
      <c r="HU90" s="157"/>
      <c r="HV90" s="156"/>
      <c r="HW90" s="157"/>
      <c r="HX90" s="156"/>
      <c r="HY90" s="157"/>
      <c r="HZ90" s="156"/>
      <c r="IA90" s="157"/>
      <c r="IB90" s="156"/>
      <c r="IC90" s="157"/>
      <c r="ID90" s="156"/>
      <c r="IE90" s="157"/>
      <c r="IF90" s="156"/>
      <c r="IG90" s="157"/>
      <c r="IH90" s="156"/>
      <c r="II90" s="157"/>
      <c r="IJ90" s="156"/>
      <c r="IK90" s="158"/>
      <c r="IL90" s="158"/>
      <c r="IM90" s="158"/>
      <c r="IN90" s="158"/>
      <c r="IO90" s="158"/>
    </row>
    <row r="91" spans="1:249" ht="110.25">
      <c r="A91" s="147" t="s">
        <v>1174</v>
      </c>
      <c r="B91" s="131" t="s">
        <v>1175</v>
      </c>
      <c r="C91" s="134">
        <v>1286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43">
        <f>SUM(C91:II91)</f>
        <v>1286</v>
      </c>
      <c r="IK91" s="126"/>
      <c r="IL91" s="126"/>
      <c r="IM91" s="126"/>
      <c r="IN91" s="126"/>
      <c r="IO91" s="126"/>
    </row>
    <row r="92" spans="1:249" ht="15.75">
      <c r="A92" s="123" t="s">
        <v>1176</v>
      </c>
      <c r="B92" s="124" t="s">
        <v>1177</v>
      </c>
      <c r="C92" s="125">
        <f>C93+C94+C95</f>
        <v>-1387.8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5"/>
      <c r="EN92" s="155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  <c r="HF92" s="155"/>
      <c r="HG92" s="155"/>
      <c r="HH92" s="155"/>
      <c r="HI92" s="155"/>
      <c r="HJ92" s="155"/>
      <c r="HK92" s="155"/>
      <c r="HL92" s="155"/>
      <c r="HM92" s="155"/>
      <c r="HN92" s="155"/>
      <c r="HO92" s="155"/>
      <c r="HP92" s="155"/>
      <c r="HQ92" s="155"/>
      <c r="HR92" s="155"/>
      <c r="HS92" s="155"/>
      <c r="HT92" s="155"/>
      <c r="HU92" s="155"/>
      <c r="HV92" s="155"/>
      <c r="HW92" s="155"/>
      <c r="HX92" s="155"/>
      <c r="HY92" s="155"/>
      <c r="HZ92" s="155"/>
      <c r="IA92" s="155"/>
      <c r="IB92" s="155"/>
      <c r="IC92" s="155"/>
      <c r="ID92" s="155"/>
      <c r="IE92" s="155"/>
      <c r="IF92" s="155"/>
      <c r="IG92" s="155"/>
      <c r="IH92" s="155"/>
      <c r="II92" s="155"/>
      <c r="IJ92" s="155"/>
      <c r="IK92" s="155"/>
      <c r="IL92" s="155"/>
      <c r="IM92" s="155"/>
      <c r="IN92" s="155"/>
      <c r="IO92" s="155"/>
    </row>
    <row r="93" spans="1:249" ht="15.75">
      <c r="A93" s="148" t="s">
        <v>1178</v>
      </c>
      <c r="B93" s="137" t="s">
        <v>1179</v>
      </c>
      <c r="C93" s="134">
        <v>-359.7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5"/>
      <c r="FL93" s="155"/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5"/>
      <c r="GF93" s="155"/>
      <c r="GG93" s="155"/>
      <c r="GH93" s="155"/>
      <c r="GI93" s="155"/>
      <c r="GJ93" s="155"/>
      <c r="GK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  <c r="HF93" s="155"/>
      <c r="HG93" s="155"/>
      <c r="HH93" s="155"/>
      <c r="HI93" s="155"/>
      <c r="HJ93" s="155"/>
      <c r="HK93" s="155"/>
      <c r="HL93" s="155"/>
      <c r="HM93" s="155"/>
      <c r="HN93" s="155"/>
      <c r="HO93" s="155"/>
      <c r="HP93" s="155"/>
      <c r="HQ93" s="155"/>
      <c r="HR93" s="155"/>
      <c r="HS93" s="155"/>
      <c r="HT93" s="155"/>
      <c r="HU93" s="155"/>
      <c r="HV93" s="155"/>
      <c r="HW93" s="155"/>
      <c r="HX93" s="155"/>
      <c r="HY93" s="155"/>
      <c r="HZ93" s="155"/>
      <c r="IA93" s="155"/>
      <c r="IB93" s="155"/>
      <c r="IC93" s="155"/>
      <c r="ID93" s="155"/>
      <c r="IE93" s="155"/>
      <c r="IF93" s="155"/>
      <c r="IG93" s="155"/>
      <c r="IH93" s="155"/>
      <c r="II93" s="155"/>
      <c r="IJ93" s="155"/>
      <c r="IK93" s="155"/>
      <c r="IL93" s="155"/>
      <c r="IM93" s="155"/>
      <c r="IN93" s="155"/>
      <c r="IO93" s="155"/>
    </row>
    <row r="94" spans="1:249" ht="15.75">
      <c r="A94" s="148" t="s">
        <v>1180</v>
      </c>
      <c r="B94" s="137" t="s">
        <v>1181</v>
      </c>
      <c r="C94" s="159">
        <v>-1194.0999999999999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  <c r="GE94" s="155"/>
      <c r="GF94" s="155"/>
      <c r="GG94" s="155"/>
      <c r="GH94" s="155"/>
      <c r="GI94" s="155"/>
      <c r="GJ94" s="155"/>
      <c r="GK94" s="155"/>
      <c r="GL94" s="155"/>
      <c r="GM94" s="155"/>
      <c r="GN94" s="155"/>
      <c r="GO94" s="155"/>
      <c r="GP94" s="155"/>
      <c r="GQ94" s="155"/>
      <c r="GR94" s="155"/>
      <c r="GS94" s="155"/>
      <c r="GT94" s="155"/>
      <c r="GU94" s="155"/>
      <c r="GV94" s="155"/>
      <c r="GW94" s="155"/>
      <c r="GX94" s="155"/>
      <c r="GY94" s="155"/>
      <c r="GZ94" s="155"/>
      <c r="HA94" s="155"/>
      <c r="HB94" s="155"/>
      <c r="HC94" s="155"/>
      <c r="HD94" s="155"/>
      <c r="HE94" s="155"/>
      <c r="HF94" s="155"/>
      <c r="HG94" s="155"/>
      <c r="HH94" s="155"/>
      <c r="HI94" s="155"/>
      <c r="HJ94" s="155"/>
      <c r="HK94" s="155"/>
      <c r="HL94" s="155"/>
      <c r="HM94" s="155"/>
      <c r="HN94" s="155"/>
      <c r="HO94" s="155"/>
      <c r="HP94" s="155"/>
      <c r="HQ94" s="155"/>
      <c r="HR94" s="155"/>
      <c r="HS94" s="155"/>
      <c r="HT94" s="155"/>
      <c r="HU94" s="155"/>
      <c r="HV94" s="155"/>
      <c r="HW94" s="155"/>
      <c r="HX94" s="155"/>
      <c r="HY94" s="155"/>
      <c r="HZ94" s="155"/>
      <c r="IA94" s="155"/>
      <c r="IB94" s="155"/>
      <c r="IC94" s="155"/>
      <c r="ID94" s="155"/>
      <c r="IE94" s="155"/>
      <c r="IF94" s="155"/>
      <c r="IG94" s="155"/>
      <c r="IH94" s="155"/>
      <c r="II94" s="155"/>
      <c r="IJ94" s="155"/>
      <c r="IK94" s="155"/>
      <c r="IL94" s="155"/>
      <c r="IM94" s="155"/>
      <c r="IN94" s="155"/>
      <c r="IO94" s="155"/>
    </row>
    <row r="95" spans="1:249" ht="15.75">
      <c r="A95" s="148" t="s">
        <v>1182</v>
      </c>
      <c r="B95" s="137" t="s">
        <v>1183</v>
      </c>
      <c r="C95" s="159">
        <v>166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5"/>
      <c r="FK95" s="155"/>
      <c r="FL95" s="155"/>
      <c r="FM95" s="155"/>
      <c r="FN95" s="155"/>
      <c r="FO95" s="155"/>
      <c r="FP95" s="155"/>
      <c r="FQ95" s="155"/>
      <c r="FR95" s="155"/>
      <c r="FS95" s="155"/>
      <c r="FT95" s="155"/>
      <c r="FU95" s="155"/>
      <c r="FV95" s="155"/>
      <c r="FW95" s="155"/>
      <c r="FX95" s="155"/>
      <c r="FY95" s="155"/>
      <c r="FZ95" s="155"/>
      <c r="GA95" s="155"/>
      <c r="GB95" s="155"/>
      <c r="GC95" s="155"/>
      <c r="GD95" s="155"/>
      <c r="GE95" s="155"/>
      <c r="GF95" s="155"/>
      <c r="GG95" s="155"/>
      <c r="GH95" s="155"/>
      <c r="GI95" s="155"/>
      <c r="GJ95" s="155"/>
      <c r="GK95" s="155"/>
      <c r="GL95" s="155"/>
      <c r="GM95" s="155"/>
      <c r="GN95" s="155"/>
      <c r="GO95" s="155"/>
      <c r="GP95" s="155"/>
      <c r="GQ95" s="155"/>
      <c r="GR95" s="155"/>
      <c r="GS95" s="155"/>
      <c r="GT95" s="155"/>
      <c r="GU95" s="155"/>
      <c r="GV95" s="155"/>
      <c r="GW95" s="155"/>
      <c r="GX95" s="155"/>
      <c r="GY95" s="155"/>
      <c r="GZ95" s="155"/>
      <c r="HA95" s="155"/>
      <c r="HB95" s="155"/>
      <c r="HC95" s="155"/>
      <c r="HD95" s="155"/>
      <c r="HE95" s="155"/>
      <c r="HF95" s="155"/>
      <c r="HG95" s="155"/>
      <c r="HH95" s="155"/>
      <c r="HI95" s="155"/>
      <c r="HJ95" s="155"/>
      <c r="HK95" s="155"/>
      <c r="HL95" s="155"/>
      <c r="HM95" s="155"/>
      <c r="HN95" s="155"/>
      <c r="HO95" s="155"/>
      <c r="HP95" s="155"/>
      <c r="HQ95" s="155"/>
      <c r="HR95" s="155"/>
      <c r="HS95" s="155"/>
      <c r="HT95" s="155"/>
      <c r="HU95" s="155"/>
      <c r="HV95" s="155"/>
      <c r="HW95" s="155"/>
      <c r="HX95" s="155"/>
      <c r="HY95" s="155"/>
      <c r="HZ95" s="155"/>
      <c r="IA95" s="155"/>
      <c r="IB95" s="155"/>
      <c r="IC95" s="155"/>
      <c r="ID95" s="155"/>
      <c r="IE95" s="155"/>
      <c r="IF95" s="155"/>
      <c r="IG95" s="155"/>
      <c r="IH95" s="155"/>
      <c r="II95" s="155"/>
      <c r="IJ95" s="155"/>
      <c r="IK95" s="155"/>
      <c r="IL95" s="155"/>
      <c r="IM95" s="155"/>
      <c r="IN95" s="155"/>
      <c r="IO95" s="155"/>
    </row>
    <row r="96" spans="1:249" ht="15.75">
      <c r="A96" s="141" t="s">
        <v>1184</v>
      </c>
      <c r="B96" s="141"/>
      <c r="C96" s="125">
        <f>C40+C51+C55+C60+C69+C92</f>
        <v>286723.59999999998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  <c r="FL96" s="155"/>
      <c r="FM96" s="155"/>
      <c r="FN96" s="155"/>
      <c r="FO96" s="155"/>
      <c r="FP96" s="155"/>
      <c r="FQ96" s="155"/>
      <c r="FR96" s="155"/>
      <c r="FS96" s="155"/>
      <c r="FT96" s="155"/>
      <c r="FU96" s="155"/>
      <c r="FV96" s="155"/>
      <c r="FW96" s="155"/>
      <c r="FX96" s="155"/>
      <c r="FY96" s="155"/>
      <c r="FZ96" s="155"/>
      <c r="GA96" s="155"/>
      <c r="GB96" s="155"/>
      <c r="GC96" s="155"/>
      <c r="GD96" s="155"/>
      <c r="GE96" s="155"/>
      <c r="GF96" s="155"/>
      <c r="GG96" s="155"/>
      <c r="GH96" s="155"/>
      <c r="GI96" s="155"/>
      <c r="GJ96" s="155"/>
      <c r="GK96" s="155"/>
      <c r="GL96" s="155"/>
      <c r="GM96" s="155"/>
      <c r="GN96" s="155"/>
      <c r="GO96" s="155"/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155"/>
      <c r="HC96" s="155"/>
      <c r="HD96" s="155"/>
      <c r="HE96" s="155"/>
      <c r="HF96" s="155"/>
      <c r="HG96" s="155"/>
      <c r="HH96" s="155"/>
      <c r="HI96" s="155"/>
      <c r="HJ96" s="155"/>
      <c r="HK96" s="155"/>
      <c r="HL96" s="155"/>
      <c r="HM96" s="155"/>
      <c r="HN96" s="155"/>
      <c r="HO96" s="155"/>
      <c r="HP96" s="155"/>
      <c r="HQ96" s="155"/>
      <c r="HR96" s="155"/>
      <c r="HS96" s="155"/>
      <c r="HT96" s="155"/>
      <c r="HU96" s="155"/>
      <c r="HV96" s="155"/>
      <c r="HW96" s="155"/>
      <c r="HX96" s="155"/>
      <c r="HY96" s="155"/>
      <c r="HZ96" s="155"/>
      <c r="IA96" s="155"/>
      <c r="IB96" s="155"/>
      <c r="IC96" s="155"/>
      <c r="ID96" s="155"/>
      <c r="IE96" s="155"/>
      <c r="IF96" s="155"/>
      <c r="IG96" s="155"/>
      <c r="IH96" s="155"/>
      <c r="II96" s="155"/>
      <c r="IJ96" s="155"/>
      <c r="IK96" s="155"/>
      <c r="IL96" s="155"/>
      <c r="IM96" s="155"/>
      <c r="IN96" s="155"/>
      <c r="IO96" s="155"/>
    </row>
    <row r="97" spans="1:249" ht="15.75">
      <c r="A97" s="160" t="s">
        <v>1185</v>
      </c>
      <c r="B97" s="124" t="s">
        <v>1186</v>
      </c>
      <c r="C97" s="125">
        <f>C39+C96</f>
        <v>2758006.1000000006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  <c r="FS97" s="155"/>
      <c r="FT97" s="155"/>
      <c r="FU97" s="155"/>
      <c r="FV97" s="155"/>
      <c r="FW97" s="155"/>
      <c r="FX97" s="155"/>
      <c r="FY97" s="155"/>
      <c r="FZ97" s="155"/>
      <c r="GA97" s="155"/>
      <c r="GB97" s="155"/>
      <c r="GC97" s="155"/>
      <c r="GD97" s="155"/>
      <c r="GE97" s="155"/>
      <c r="GF97" s="155"/>
      <c r="GG97" s="155"/>
      <c r="GH97" s="155"/>
      <c r="GI97" s="155"/>
      <c r="GJ97" s="155"/>
      <c r="GK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  <c r="HF97" s="155"/>
      <c r="HG97" s="155"/>
      <c r="HH97" s="155"/>
      <c r="HI97" s="155"/>
      <c r="HJ97" s="155"/>
      <c r="HK97" s="155"/>
      <c r="HL97" s="155"/>
      <c r="HM97" s="155"/>
      <c r="HN97" s="155"/>
      <c r="HO97" s="155"/>
      <c r="HP97" s="155"/>
      <c r="HQ97" s="155"/>
      <c r="HR97" s="155"/>
      <c r="HS97" s="155"/>
      <c r="HT97" s="155"/>
      <c r="HU97" s="155"/>
      <c r="HV97" s="155"/>
      <c r="HW97" s="155"/>
      <c r="HX97" s="155"/>
      <c r="HY97" s="155"/>
      <c r="HZ97" s="155"/>
      <c r="IA97" s="155"/>
      <c r="IB97" s="155"/>
      <c r="IC97" s="155"/>
      <c r="ID97" s="155"/>
      <c r="IE97" s="155"/>
      <c r="IF97" s="155"/>
      <c r="IG97" s="155"/>
      <c r="IH97" s="155"/>
      <c r="II97" s="155"/>
      <c r="IJ97" s="155"/>
      <c r="IK97" s="155"/>
      <c r="IL97" s="155"/>
      <c r="IM97" s="155"/>
      <c r="IN97" s="155"/>
      <c r="IO97" s="155"/>
    </row>
    <row r="98" spans="1:249" ht="31.5">
      <c r="A98" s="161" t="s">
        <v>1187</v>
      </c>
      <c r="B98" s="124" t="s">
        <v>1188</v>
      </c>
      <c r="C98" s="125">
        <f>C99+C104+C124+C139</f>
        <v>5202146.7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  <c r="FS98" s="155"/>
      <c r="FT98" s="155"/>
      <c r="FU98" s="155"/>
      <c r="FV98" s="155"/>
      <c r="FW98" s="155"/>
      <c r="FX98" s="155"/>
      <c r="FY98" s="155"/>
      <c r="FZ98" s="155"/>
      <c r="GA98" s="155"/>
      <c r="GB98" s="155"/>
      <c r="GC98" s="155"/>
      <c r="GD98" s="155"/>
      <c r="GE98" s="155"/>
      <c r="GF98" s="155"/>
      <c r="GG98" s="155"/>
      <c r="GH98" s="155"/>
      <c r="GI98" s="155"/>
      <c r="GJ98" s="155"/>
      <c r="GK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  <c r="HF98" s="155"/>
      <c r="HG98" s="155"/>
      <c r="HH98" s="155"/>
      <c r="HI98" s="155"/>
      <c r="HJ98" s="155"/>
      <c r="HK98" s="155"/>
      <c r="HL98" s="155"/>
      <c r="HM98" s="155"/>
      <c r="HN98" s="155"/>
      <c r="HO98" s="155"/>
      <c r="HP98" s="155"/>
      <c r="HQ98" s="155"/>
      <c r="HR98" s="155"/>
      <c r="HS98" s="155"/>
      <c r="HT98" s="155"/>
      <c r="HU98" s="155"/>
      <c r="HV98" s="155"/>
      <c r="HW98" s="155"/>
      <c r="HX98" s="155"/>
      <c r="HY98" s="155"/>
      <c r="HZ98" s="155"/>
      <c r="IA98" s="155"/>
      <c r="IB98" s="155"/>
      <c r="IC98" s="155"/>
      <c r="ID98" s="155"/>
      <c r="IE98" s="155"/>
      <c r="IF98" s="155"/>
      <c r="IG98" s="155"/>
      <c r="IH98" s="155"/>
      <c r="II98" s="155"/>
      <c r="IJ98" s="155"/>
      <c r="IK98" s="155"/>
      <c r="IL98" s="155"/>
      <c r="IM98" s="155"/>
      <c r="IN98" s="155"/>
      <c r="IO98" s="155"/>
    </row>
    <row r="99" spans="1:249" ht="31.5">
      <c r="A99" s="162" t="s">
        <v>1189</v>
      </c>
      <c r="B99" s="124" t="s">
        <v>1190</v>
      </c>
      <c r="C99" s="125">
        <f>SUM(C100:C103)</f>
        <v>1138484.3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  <c r="IE99" s="155"/>
      <c r="IF99" s="155"/>
      <c r="IG99" s="155"/>
      <c r="IH99" s="155"/>
      <c r="II99" s="155"/>
      <c r="IJ99" s="155"/>
      <c r="IK99" s="155"/>
      <c r="IL99" s="155"/>
      <c r="IM99" s="155"/>
      <c r="IN99" s="155"/>
      <c r="IO99" s="155"/>
    </row>
    <row r="100" spans="1:249" ht="31.5">
      <c r="A100" s="127" t="s">
        <v>1191</v>
      </c>
      <c r="B100" s="137" t="s">
        <v>1192</v>
      </c>
      <c r="C100" s="134">
        <v>237227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5"/>
      <c r="FU100" s="155"/>
      <c r="FV100" s="155"/>
      <c r="FW100" s="155"/>
      <c r="FX100" s="155"/>
      <c r="FY100" s="155"/>
      <c r="FZ100" s="155"/>
      <c r="GA100" s="155"/>
      <c r="GB100" s="155"/>
      <c r="GC100" s="155"/>
      <c r="GD100" s="155"/>
      <c r="GE100" s="155"/>
      <c r="GF100" s="155"/>
      <c r="GG100" s="155"/>
      <c r="GH100" s="155"/>
      <c r="GI100" s="155"/>
      <c r="GJ100" s="155"/>
      <c r="GK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  <c r="HF100" s="155"/>
      <c r="HG100" s="155"/>
      <c r="HH100" s="155"/>
      <c r="HI100" s="155"/>
      <c r="HJ100" s="155"/>
      <c r="HK100" s="155"/>
      <c r="HL100" s="155"/>
      <c r="HM100" s="155"/>
      <c r="HN100" s="155"/>
      <c r="HO100" s="155"/>
      <c r="HP100" s="155"/>
      <c r="HQ100" s="155"/>
      <c r="HR100" s="155"/>
      <c r="HS100" s="155"/>
      <c r="HT100" s="155"/>
      <c r="HU100" s="155"/>
      <c r="HV100" s="155"/>
      <c r="HW100" s="155"/>
      <c r="HX100" s="155"/>
      <c r="HY100" s="155"/>
      <c r="HZ100" s="155"/>
      <c r="IA100" s="155"/>
      <c r="IB100" s="155"/>
      <c r="IC100" s="155"/>
      <c r="ID100" s="155"/>
      <c r="IE100" s="155"/>
      <c r="IF100" s="155"/>
      <c r="IG100" s="155"/>
      <c r="IH100" s="155"/>
      <c r="II100" s="155"/>
      <c r="IJ100" s="155"/>
      <c r="IK100" s="155"/>
      <c r="IL100" s="155"/>
      <c r="IM100" s="155"/>
      <c r="IN100" s="155"/>
      <c r="IO100" s="155"/>
    </row>
    <row r="101" spans="1:249" ht="31.5">
      <c r="A101" s="127" t="s">
        <v>1193</v>
      </c>
      <c r="B101" s="137" t="s">
        <v>1194</v>
      </c>
      <c r="C101" s="134">
        <v>775476.4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  <c r="FO101" s="155"/>
      <c r="FP101" s="155"/>
      <c r="FQ101" s="155"/>
      <c r="FR101" s="155"/>
      <c r="FS101" s="155"/>
      <c r="FT101" s="155"/>
      <c r="FU101" s="155"/>
      <c r="FV101" s="155"/>
      <c r="FW101" s="155"/>
      <c r="FX101" s="155"/>
      <c r="FY101" s="155"/>
      <c r="FZ101" s="155"/>
      <c r="GA101" s="155"/>
      <c r="GB101" s="155"/>
      <c r="GC101" s="155"/>
      <c r="GD101" s="155"/>
      <c r="GE101" s="155"/>
      <c r="GF101" s="155"/>
      <c r="GG101" s="155"/>
      <c r="GH101" s="155"/>
      <c r="GI101" s="155"/>
      <c r="GJ101" s="155"/>
      <c r="GK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  <c r="HF101" s="155"/>
      <c r="HG101" s="155"/>
      <c r="HH101" s="155"/>
      <c r="HI101" s="155"/>
      <c r="HJ101" s="155"/>
      <c r="HK101" s="155"/>
      <c r="HL101" s="155"/>
      <c r="HM101" s="155"/>
      <c r="HN101" s="155"/>
      <c r="HO101" s="155"/>
      <c r="HP101" s="155"/>
      <c r="HQ101" s="155"/>
      <c r="HR101" s="155"/>
      <c r="HS101" s="155"/>
      <c r="HT101" s="155"/>
      <c r="HU101" s="155"/>
      <c r="HV101" s="155"/>
      <c r="HW101" s="155"/>
      <c r="HX101" s="155"/>
      <c r="HY101" s="155"/>
      <c r="HZ101" s="155"/>
      <c r="IA101" s="155"/>
      <c r="IB101" s="155"/>
      <c r="IC101" s="155"/>
      <c r="ID101" s="155"/>
      <c r="IE101" s="155"/>
      <c r="IF101" s="155"/>
      <c r="IG101" s="155"/>
      <c r="IH101" s="155"/>
      <c r="II101" s="155"/>
      <c r="IJ101" s="155"/>
      <c r="IK101" s="155"/>
      <c r="IL101" s="155"/>
      <c r="IM101" s="155"/>
      <c r="IN101" s="155"/>
      <c r="IO101" s="155"/>
    </row>
    <row r="102" spans="1:249" ht="47.25">
      <c r="A102" s="127" t="s">
        <v>1195</v>
      </c>
      <c r="B102" s="137" t="s">
        <v>1196</v>
      </c>
      <c r="C102" s="134">
        <v>100561.7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</row>
    <row r="103" spans="1:249" ht="15.75">
      <c r="A103" s="127" t="s">
        <v>1197</v>
      </c>
      <c r="B103" s="137" t="s">
        <v>1198</v>
      </c>
      <c r="C103" s="134">
        <v>25219.200000000001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155"/>
      <c r="FH103" s="155"/>
      <c r="FI103" s="155"/>
      <c r="FJ103" s="155"/>
      <c r="FK103" s="155"/>
      <c r="FL103" s="155"/>
      <c r="FM103" s="155"/>
      <c r="FN103" s="155"/>
      <c r="FO103" s="155"/>
      <c r="FP103" s="155"/>
      <c r="FQ103" s="155"/>
      <c r="FR103" s="155"/>
      <c r="FS103" s="155"/>
      <c r="FT103" s="155"/>
      <c r="FU103" s="155"/>
      <c r="FV103" s="155"/>
      <c r="FW103" s="155"/>
      <c r="FX103" s="155"/>
      <c r="FY103" s="155"/>
      <c r="FZ103" s="155"/>
      <c r="GA103" s="155"/>
      <c r="GB103" s="155"/>
      <c r="GC103" s="155"/>
      <c r="GD103" s="155"/>
      <c r="GE103" s="155"/>
      <c r="GF103" s="155"/>
      <c r="GG103" s="155"/>
      <c r="GH103" s="155"/>
      <c r="GI103" s="155"/>
      <c r="GJ103" s="155"/>
      <c r="GK103" s="155"/>
      <c r="GL103" s="155"/>
      <c r="GM103" s="155"/>
      <c r="GN103" s="155"/>
      <c r="GO103" s="155"/>
      <c r="GP103" s="155"/>
      <c r="GQ103" s="155"/>
      <c r="GR103" s="155"/>
      <c r="GS103" s="155"/>
      <c r="GT103" s="155"/>
      <c r="GU103" s="155"/>
      <c r="GV103" s="155"/>
      <c r="GW103" s="155"/>
      <c r="GX103" s="155"/>
      <c r="GY103" s="155"/>
      <c r="GZ103" s="155"/>
      <c r="HA103" s="155"/>
      <c r="HB103" s="155"/>
      <c r="HC103" s="155"/>
      <c r="HD103" s="155"/>
      <c r="HE103" s="155"/>
      <c r="HF103" s="155"/>
      <c r="HG103" s="155"/>
      <c r="HH103" s="155"/>
      <c r="HI103" s="155"/>
      <c r="HJ103" s="155"/>
      <c r="HK103" s="155"/>
      <c r="HL103" s="155"/>
      <c r="HM103" s="155"/>
      <c r="HN103" s="155"/>
      <c r="HO103" s="155"/>
      <c r="HP103" s="155"/>
      <c r="HQ103" s="155"/>
      <c r="HR103" s="155"/>
      <c r="HS103" s="155"/>
      <c r="HT103" s="155"/>
      <c r="HU103" s="155"/>
      <c r="HV103" s="155"/>
      <c r="HW103" s="155"/>
      <c r="HX103" s="155"/>
      <c r="HY103" s="155"/>
      <c r="HZ103" s="155"/>
      <c r="IA103" s="155"/>
      <c r="IB103" s="155"/>
      <c r="IC103" s="155"/>
      <c r="ID103" s="155"/>
      <c r="IE103" s="155"/>
      <c r="IF103" s="155"/>
      <c r="IG103" s="155"/>
      <c r="IH103" s="155"/>
      <c r="II103" s="155"/>
      <c r="IJ103" s="155"/>
      <c r="IK103" s="155"/>
      <c r="IL103" s="155"/>
      <c r="IM103" s="155"/>
      <c r="IN103" s="155"/>
      <c r="IO103" s="155"/>
    </row>
    <row r="104" spans="1:249" ht="31.5">
      <c r="A104" s="163" t="s">
        <v>1199</v>
      </c>
      <c r="B104" s="164" t="s">
        <v>1200</v>
      </c>
      <c r="C104" s="125">
        <f>SUM(C105:C123)</f>
        <v>1076760.3</v>
      </c>
    </row>
    <row r="105" spans="1:249" ht="63">
      <c r="A105" s="127" t="s">
        <v>1201</v>
      </c>
      <c r="B105" s="137" t="s">
        <v>1202</v>
      </c>
      <c r="C105" s="134">
        <v>334750.7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  <c r="GE105" s="155"/>
      <c r="GF105" s="155"/>
      <c r="GG105" s="155"/>
      <c r="GH105" s="155"/>
      <c r="GI105" s="155"/>
      <c r="GJ105" s="155"/>
      <c r="GK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  <c r="HF105" s="155"/>
      <c r="HG105" s="155"/>
      <c r="HH105" s="155"/>
      <c r="HI105" s="155"/>
      <c r="HJ105" s="155"/>
      <c r="HK105" s="155"/>
      <c r="HL105" s="155"/>
      <c r="HM105" s="155"/>
      <c r="HN105" s="155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155"/>
      <c r="IE105" s="155"/>
      <c r="IF105" s="155"/>
      <c r="IG105" s="155"/>
      <c r="IH105" s="155"/>
      <c r="II105" s="155"/>
      <c r="IJ105" s="155"/>
      <c r="IK105" s="155"/>
      <c r="IL105" s="155"/>
      <c r="IM105" s="155"/>
      <c r="IN105" s="155"/>
      <c r="IO105" s="155"/>
    </row>
    <row r="106" spans="1:249" ht="110.25">
      <c r="A106" s="152" t="s">
        <v>1203</v>
      </c>
      <c r="B106" s="165" t="s">
        <v>1204</v>
      </c>
      <c r="C106" s="134">
        <v>8949.7999999999993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  <c r="FO106" s="155"/>
      <c r="FP106" s="155"/>
      <c r="FQ106" s="155"/>
      <c r="FR106" s="155"/>
      <c r="FS106" s="155"/>
      <c r="FT106" s="155"/>
      <c r="FU106" s="155"/>
      <c r="FV106" s="155"/>
      <c r="FW106" s="155"/>
      <c r="FX106" s="155"/>
      <c r="FY106" s="155"/>
      <c r="FZ106" s="155"/>
      <c r="GA106" s="155"/>
      <c r="GB106" s="155"/>
      <c r="GC106" s="155"/>
      <c r="GD106" s="155"/>
      <c r="GE106" s="155"/>
      <c r="GF106" s="155"/>
      <c r="GG106" s="155"/>
      <c r="GH106" s="155"/>
      <c r="GI106" s="155"/>
      <c r="GJ106" s="155"/>
      <c r="GK106" s="155"/>
      <c r="GL106" s="155"/>
      <c r="GM106" s="155"/>
      <c r="GN106" s="155"/>
      <c r="GO106" s="155"/>
      <c r="GP106" s="155"/>
      <c r="GQ106" s="155"/>
      <c r="GR106" s="155"/>
      <c r="GS106" s="155"/>
      <c r="GT106" s="155"/>
      <c r="GU106" s="155"/>
      <c r="GV106" s="155"/>
      <c r="GW106" s="155"/>
      <c r="GX106" s="155"/>
      <c r="GY106" s="155"/>
      <c r="GZ106" s="155"/>
      <c r="HA106" s="155"/>
      <c r="HB106" s="155"/>
      <c r="HC106" s="155"/>
      <c r="HD106" s="155"/>
      <c r="HE106" s="155"/>
      <c r="HF106" s="155"/>
      <c r="HG106" s="155"/>
      <c r="HH106" s="155"/>
      <c r="HI106" s="155"/>
      <c r="HJ106" s="155"/>
      <c r="HK106" s="155"/>
      <c r="HL106" s="155"/>
      <c r="HM106" s="155"/>
      <c r="HN106" s="155"/>
      <c r="HO106" s="155"/>
      <c r="HP106" s="155"/>
      <c r="HQ106" s="155"/>
      <c r="HR106" s="155"/>
      <c r="HS106" s="155"/>
      <c r="HT106" s="155"/>
      <c r="HU106" s="155"/>
      <c r="HV106" s="155"/>
      <c r="HW106" s="155"/>
      <c r="HX106" s="155"/>
      <c r="HY106" s="155"/>
      <c r="HZ106" s="155"/>
      <c r="IA106" s="155"/>
      <c r="IB106" s="155"/>
      <c r="IC106" s="155"/>
      <c r="ID106" s="155"/>
      <c r="IE106" s="155"/>
      <c r="IF106" s="155"/>
      <c r="IG106" s="155"/>
      <c r="IH106" s="155"/>
      <c r="II106" s="155"/>
      <c r="IJ106" s="155"/>
      <c r="IK106" s="155"/>
      <c r="IL106" s="155"/>
      <c r="IM106" s="155"/>
      <c r="IN106" s="155"/>
      <c r="IO106" s="155"/>
    </row>
    <row r="107" spans="1:249" ht="78.75">
      <c r="A107" s="152" t="s">
        <v>1205</v>
      </c>
      <c r="B107" s="165" t="s">
        <v>1206</v>
      </c>
      <c r="C107" s="134">
        <v>16640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  <c r="GE107" s="155"/>
      <c r="GF107" s="155"/>
      <c r="GG107" s="155"/>
      <c r="GH107" s="155"/>
      <c r="GI107" s="155"/>
      <c r="GJ107" s="155"/>
      <c r="GK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  <c r="HF107" s="155"/>
      <c r="HG107" s="155"/>
      <c r="HH107" s="155"/>
      <c r="HI107" s="155"/>
      <c r="HJ107" s="155"/>
      <c r="HK107" s="155"/>
      <c r="HL107" s="155"/>
      <c r="HM107" s="155"/>
      <c r="HN107" s="155"/>
      <c r="HO107" s="155"/>
      <c r="HP107" s="155"/>
      <c r="HQ107" s="155"/>
      <c r="HR107" s="155"/>
      <c r="HS107" s="155"/>
      <c r="HT107" s="155"/>
      <c r="HU107" s="155"/>
      <c r="HV107" s="155"/>
      <c r="HW107" s="155"/>
      <c r="HX107" s="155"/>
      <c r="HY107" s="155"/>
      <c r="HZ107" s="155"/>
      <c r="IA107" s="155"/>
      <c r="IB107" s="155"/>
      <c r="IC107" s="155"/>
      <c r="ID107" s="155"/>
      <c r="IE107" s="155"/>
      <c r="IF107" s="155"/>
      <c r="IG107" s="155"/>
      <c r="IH107" s="155"/>
      <c r="II107" s="155"/>
      <c r="IJ107" s="155"/>
      <c r="IK107" s="155"/>
      <c r="IL107" s="155"/>
      <c r="IM107" s="155"/>
      <c r="IN107" s="155"/>
      <c r="IO107" s="155"/>
    </row>
    <row r="108" spans="1:249" ht="78.75">
      <c r="A108" s="152" t="s">
        <v>1207</v>
      </c>
      <c r="B108" s="165" t="s">
        <v>1206</v>
      </c>
      <c r="C108" s="134">
        <v>30008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  <c r="GE108" s="155"/>
      <c r="GF108" s="155"/>
      <c r="GG108" s="155"/>
      <c r="GH108" s="155"/>
      <c r="GI108" s="155"/>
      <c r="GJ108" s="155"/>
      <c r="GK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  <c r="HF108" s="155"/>
      <c r="HG108" s="155"/>
      <c r="HH108" s="155"/>
      <c r="HI108" s="155"/>
      <c r="HJ108" s="155"/>
      <c r="HK108" s="155"/>
      <c r="HL108" s="155"/>
      <c r="HM108" s="155"/>
      <c r="HN108" s="155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155"/>
      <c r="IE108" s="155"/>
      <c r="IF108" s="155"/>
      <c r="IG108" s="155"/>
      <c r="IH108" s="155"/>
      <c r="II108" s="155"/>
      <c r="IJ108" s="155"/>
      <c r="IK108" s="155"/>
      <c r="IL108" s="155"/>
      <c r="IM108" s="155"/>
      <c r="IN108" s="155"/>
      <c r="IO108" s="155"/>
    </row>
    <row r="109" spans="1:249" ht="47.25">
      <c r="A109" s="152" t="s">
        <v>1208</v>
      </c>
      <c r="B109" s="165" t="s">
        <v>1209</v>
      </c>
      <c r="C109" s="134">
        <v>8612.2000000000007</v>
      </c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  <c r="IL109" s="155"/>
      <c r="IM109" s="155"/>
      <c r="IN109" s="155"/>
      <c r="IO109" s="155"/>
    </row>
    <row r="110" spans="1:249" ht="63">
      <c r="A110" s="166" t="s">
        <v>1210</v>
      </c>
      <c r="B110" s="137" t="s">
        <v>1211</v>
      </c>
      <c r="C110" s="134">
        <v>4164.8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  <c r="IE110" s="155"/>
      <c r="IF110" s="155"/>
      <c r="IG110" s="155"/>
      <c r="IH110" s="155"/>
      <c r="II110" s="155"/>
      <c r="IJ110" s="155"/>
      <c r="IK110" s="155"/>
      <c r="IL110" s="155"/>
      <c r="IM110" s="155"/>
      <c r="IN110" s="155"/>
      <c r="IO110" s="155"/>
    </row>
    <row r="111" spans="1:249" ht="47.25">
      <c r="A111" s="166" t="s">
        <v>1212</v>
      </c>
      <c r="B111" s="137" t="s">
        <v>1213</v>
      </c>
      <c r="C111" s="134">
        <v>4725.3999999999996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</row>
    <row r="112" spans="1:249" ht="63">
      <c r="A112" s="166" t="s">
        <v>1214</v>
      </c>
      <c r="B112" s="137" t="s">
        <v>1215</v>
      </c>
      <c r="C112" s="134">
        <v>108141.1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</row>
    <row r="113" spans="1:249" ht="47.25">
      <c r="A113" s="166" t="s">
        <v>1216</v>
      </c>
      <c r="B113" s="137" t="s">
        <v>1217</v>
      </c>
      <c r="C113" s="134">
        <v>786.9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</row>
    <row r="114" spans="1:249" ht="31.5">
      <c r="A114" s="127" t="s">
        <v>1218</v>
      </c>
      <c r="B114" s="131" t="s">
        <v>1219</v>
      </c>
      <c r="C114" s="134">
        <v>6552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  <c r="IL114" s="155"/>
      <c r="IM114" s="155"/>
      <c r="IN114" s="155"/>
      <c r="IO114" s="155"/>
    </row>
    <row r="115" spans="1:249" ht="15.75">
      <c r="A115" s="140" t="s">
        <v>1220</v>
      </c>
      <c r="B115" s="167" t="s">
        <v>1221</v>
      </c>
      <c r="C115" s="146">
        <v>1921.9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  <c r="FO115" s="155"/>
      <c r="FP115" s="155"/>
      <c r="FQ115" s="155"/>
      <c r="FR115" s="155"/>
      <c r="FS115" s="155"/>
      <c r="FT115" s="155"/>
      <c r="FU115" s="155"/>
      <c r="FV115" s="155"/>
      <c r="FW115" s="155"/>
      <c r="FX115" s="155"/>
      <c r="FY115" s="155"/>
      <c r="FZ115" s="155"/>
      <c r="GA115" s="155"/>
      <c r="GB115" s="155"/>
      <c r="GC115" s="155"/>
      <c r="GD115" s="155"/>
      <c r="GE115" s="155"/>
      <c r="GF115" s="155"/>
      <c r="GG115" s="155"/>
      <c r="GH115" s="155"/>
      <c r="GI115" s="155"/>
      <c r="GJ115" s="155"/>
      <c r="GK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  <c r="HF115" s="155"/>
      <c r="HG115" s="155"/>
      <c r="HH115" s="155"/>
      <c r="HI115" s="155"/>
      <c r="HJ115" s="155"/>
      <c r="HK115" s="155"/>
      <c r="HL115" s="155"/>
      <c r="HM115" s="155"/>
      <c r="HN115" s="155"/>
      <c r="HO115" s="155"/>
      <c r="HP115" s="155"/>
      <c r="HQ115" s="155"/>
      <c r="HR115" s="155"/>
      <c r="HS115" s="155"/>
      <c r="HT115" s="155"/>
      <c r="HU115" s="155"/>
      <c r="HV115" s="155"/>
      <c r="HW115" s="155"/>
      <c r="HX115" s="155"/>
      <c r="HY115" s="155"/>
      <c r="HZ115" s="155"/>
      <c r="IA115" s="155"/>
      <c r="IB115" s="155"/>
      <c r="IC115" s="155"/>
      <c r="ID115" s="155"/>
      <c r="IE115" s="155"/>
      <c r="IF115" s="155"/>
      <c r="IG115" s="155"/>
      <c r="IH115" s="155"/>
      <c r="II115" s="155"/>
      <c r="IJ115" s="155"/>
      <c r="IK115" s="155"/>
      <c r="IL115" s="155"/>
      <c r="IM115" s="155"/>
      <c r="IN115" s="155"/>
      <c r="IO115" s="155"/>
    </row>
    <row r="116" spans="1:249" ht="31.5">
      <c r="A116" s="140" t="s">
        <v>1222</v>
      </c>
      <c r="B116" s="168" t="s">
        <v>1223</v>
      </c>
      <c r="C116" s="146">
        <v>871.6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5"/>
      <c r="FU116" s="155"/>
      <c r="FV116" s="155"/>
      <c r="FW116" s="155"/>
      <c r="FX116" s="155"/>
      <c r="FY116" s="155"/>
      <c r="FZ116" s="155"/>
      <c r="GA116" s="155"/>
      <c r="GB116" s="155"/>
      <c r="GC116" s="155"/>
      <c r="GD116" s="155"/>
      <c r="GE116" s="155"/>
      <c r="GF116" s="155"/>
      <c r="GG116" s="155"/>
      <c r="GH116" s="155"/>
      <c r="GI116" s="155"/>
      <c r="GJ116" s="155"/>
      <c r="GK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  <c r="HF116" s="155"/>
      <c r="HG116" s="155"/>
      <c r="HH116" s="155"/>
      <c r="HI116" s="155"/>
      <c r="HJ116" s="155"/>
      <c r="HK116" s="155"/>
      <c r="HL116" s="155"/>
      <c r="HM116" s="155"/>
      <c r="HN116" s="155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155"/>
      <c r="IE116" s="155"/>
      <c r="IF116" s="155"/>
      <c r="IG116" s="155"/>
      <c r="IH116" s="155"/>
      <c r="II116" s="155"/>
      <c r="IJ116" s="155"/>
      <c r="IK116" s="155"/>
      <c r="IL116" s="155"/>
      <c r="IM116" s="155"/>
      <c r="IN116" s="155"/>
      <c r="IO116" s="155"/>
    </row>
    <row r="117" spans="1:249" ht="31.5">
      <c r="A117" s="127" t="s">
        <v>1224</v>
      </c>
      <c r="B117" s="137" t="s">
        <v>1225</v>
      </c>
      <c r="C117" s="134">
        <v>58937.599999999999</v>
      </c>
      <c r="D117" s="126"/>
      <c r="E117" s="143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  <c r="HN117" s="126"/>
      <c r="HO117" s="126"/>
      <c r="HP117" s="126"/>
      <c r="HQ117" s="126"/>
      <c r="HR117" s="126"/>
      <c r="HS117" s="126"/>
      <c r="HT117" s="126"/>
      <c r="HU117" s="126"/>
      <c r="HV117" s="126"/>
      <c r="HW117" s="126"/>
      <c r="HX117" s="126"/>
      <c r="HY117" s="126"/>
      <c r="HZ117" s="126"/>
      <c r="IA117" s="126"/>
      <c r="IB117" s="126"/>
      <c r="IC117" s="126"/>
      <c r="ID117" s="126"/>
      <c r="IE117" s="126"/>
      <c r="IF117" s="126"/>
      <c r="IG117" s="126"/>
      <c r="IH117" s="126"/>
      <c r="II117" s="126"/>
      <c r="IJ117" s="126"/>
      <c r="IK117" s="126"/>
      <c r="IL117" s="126"/>
      <c r="IM117" s="126"/>
      <c r="IN117" s="126"/>
      <c r="IO117" s="126"/>
    </row>
    <row r="118" spans="1:249" ht="31.5">
      <c r="A118" s="140" t="s">
        <v>1226</v>
      </c>
      <c r="B118" s="168" t="s">
        <v>1227</v>
      </c>
      <c r="C118" s="146">
        <v>119698.8</v>
      </c>
      <c r="D118" s="126"/>
      <c r="E118" s="143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</row>
    <row r="119" spans="1:249" ht="31.5">
      <c r="A119" s="169" t="s">
        <v>1228</v>
      </c>
      <c r="B119" s="165" t="s">
        <v>1229</v>
      </c>
      <c r="C119" s="159">
        <v>65284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6"/>
      <c r="DO119" s="126"/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126"/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  <c r="FL119" s="126"/>
      <c r="FM119" s="126"/>
      <c r="FN119" s="126"/>
      <c r="FO119" s="126"/>
      <c r="FP119" s="126"/>
      <c r="FQ119" s="126"/>
      <c r="FR119" s="126"/>
      <c r="FS119" s="126"/>
      <c r="FT119" s="126"/>
      <c r="FU119" s="126"/>
      <c r="FV119" s="126"/>
      <c r="FW119" s="126"/>
      <c r="FX119" s="126"/>
      <c r="FY119" s="126"/>
      <c r="FZ119" s="126"/>
      <c r="GA119" s="126"/>
      <c r="GB119" s="126"/>
      <c r="GC119" s="126"/>
      <c r="GD119" s="126"/>
      <c r="GE119" s="126"/>
      <c r="GF119" s="126"/>
      <c r="GG119" s="126"/>
      <c r="GH119" s="126"/>
      <c r="GI119" s="126"/>
      <c r="GJ119" s="126"/>
      <c r="GK119" s="126"/>
      <c r="GL119" s="126"/>
      <c r="GM119" s="126"/>
      <c r="GN119" s="126"/>
      <c r="GO119" s="126"/>
      <c r="GP119" s="126"/>
      <c r="GQ119" s="126"/>
      <c r="GR119" s="126"/>
      <c r="GS119" s="126"/>
      <c r="GT119" s="126"/>
      <c r="GU119" s="126"/>
      <c r="GV119" s="126"/>
      <c r="GW119" s="126"/>
      <c r="GX119" s="126"/>
      <c r="GY119" s="126"/>
      <c r="GZ119" s="126"/>
      <c r="HA119" s="126"/>
      <c r="HB119" s="126"/>
      <c r="HC119" s="126"/>
      <c r="HD119" s="126"/>
      <c r="HE119" s="126"/>
      <c r="HF119" s="126"/>
      <c r="HG119" s="126"/>
      <c r="HH119" s="126"/>
      <c r="HI119" s="126"/>
      <c r="HJ119" s="126"/>
      <c r="HK119" s="126"/>
      <c r="HL119" s="126"/>
      <c r="HM119" s="126"/>
      <c r="HN119" s="126"/>
      <c r="HO119" s="126"/>
      <c r="HP119" s="126"/>
      <c r="HQ119" s="126"/>
      <c r="HR119" s="126"/>
      <c r="HS119" s="126"/>
      <c r="HT119" s="126"/>
      <c r="HU119" s="126"/>
      <c r="HV119" s="126"/>
      <c r="HW119" s="126"/>
      <c r="HX119" s="126"/>
      <c r="HY119" s="126"/>
      <c r="HZ119" s="126"/>
      <c r="IA119" s="126"/>
      <c r="IB119" s="126"/>
      <c r="IC119" s="126"/>
      <c r="ID119" s="126"/>
      <c r="IE119" s="126"/>
      <c r="IF119" s="126"/>
      <c r="IG119" s="126"/>
      <c r="IH119" s="126"/>
      <c r="II119" s="126"/>
      <c r="IJ119" s="126"/>
      <c r="IK119" s="126"/>
      <c r="IL119" s="126"/>
      <c r="IM119" s="126"/>
      <c r="IN119" s="126"/>
      <c r="IO119" s="126"/>
    </row>
    <row r="120" spans="1:249" ht="15.75">
      <c r="A120" s="127" t="s">
        <v>1230</v>
      </c>
      <c r="B120" s="137" t="s">
        <v>1231</v>
      </c>
      <c r="C120" s="134">
        <v>212998.8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  <c r="FS120" s="155"/>
      <c r="FT120" s="155"/>
      <c r="FU120" s="155"/>
      <c r="FV120" s="155"/>
      <c r="FW120" s="155"/>
      <c r="FX120" s="155"/>
      <c r="FY120" s="155"/>
      <c r="FZ120" s="155"/>
      <c r="GA120" s="155"/>
      <c r="GB120" s="155"/>
      <c r="GC120" s="155"/>
      <c r="GD120" s="155"/>
      <c r="GE120" s="155"/>
      <c r="GF120" s="155"/>
      <c r="GG120" s="155"/>
      <c r="GH120" s="155"/>
      <c r="GI120" s="155"/>
      <c r="GJ120" s="155"/>
      <c r="GK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  <c r="HF120" s="155"/>
      <c r="HG120" s="155"/>
      <c r="HH120" s="155"/>
      <c r="HI120" s="155"/>
      <c r="HJ120" s="155"/>
      <c r="HK120" s="155"/>
      <c r="HL120" s="155"/>
      <c r="HM120" s="155"/>
      <c r="HN120" s="155"/>
      <c r="HO120" s="155"/>
      <c r="HP120" s="155"/>
      <c r="HQ120" s="155"/>
      <c r="HR120" s="155"/>
      <c r="HS120" s="155"/>
      <c r="HT120" s="155"/>
      <c r="HU120" s="155"/>
      <c r="HV120" s="155"/>
      <c r="HW120" s="155"/>
      <c r="HX120" s="155"/>
      <c r="HY120" s="155"/>
      <c r="HZ120" s="155"/>
      <c r="IA120" s="155"/>
      <c r="IB120" s="155"/>
      <c r="IC120" s="155"/>
      <c r="ID120" s="155"/>
      <c r="IE120" s="155"/>
      <c r="IF120" s="155"/>
      <c r="IG120" s="155"/>
      <c r="IH120" s="155"/>
      <c r="II120" s="155"/>
      <c r="IJ120" s="155"/>
      <c r="IK120" s="155"/>
      <c r="IL120" s="155"/>
      <c r="IM120" s="155"/>
      <c r="IN120" s="155"/>
      <c r="IO120" s="155"/>
    </row>
    <row r="121" spans="1:249" ht="15.75">
      <c r="A121" s="148" t="s">
        <v>1232</v>
      </c>
      <c r="B121" s="137" t="s">
        <v>1233</v>
      </c>
      <c r="C121" s="134">
        <v>26406.1</v>
      </c>
    </row>
    <row r="122" spans="1:249" ht="15.75">
      <c r="A122" s="148" t="s">
        <v>1230</v>
      </c>
      <c r="B122" s="137" t="s">
        <v>1234</v>
      </c>
      <c r="C122" s="134">
        <v>15811.8</v>
      </c>
    </row>
    <row r="123" spans="1:249" ht="15.75">
      <c r="A123" s="148" t="s">
        <v>1230</v>
      </c>
      <c r="B123" s="137" t="s">
        <v>1235</v>
      </c>
      <c r="C123" s="134">
        <v>51498.8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</row>
    <row r="124" spans="1:249" ht="31.5">
      <c r="A124" s="123" t="s">
        <v>1236</v>
      </c>
      <c r="B124" s="124" t="s">
        <v>1237</v>
      </c>
      <c r="C124" s="125">
        <f>SUM(C125:C138)</f>
        <v>2765187.0000000005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</row>
    <row r="125" spans="1:249" ht="47.25">
      <c r="A125" s="127" t="s">
        <v>1238</v>
      </c>
      <c r="B125" s="137" t="s">
        <v>1239</v>
      </c>
      <c r="C125" s="134">
        <v>9399.6</v>
      </c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</row>
    <row r="126" spans="1:249" ht="47.25">
      <c r="A126" s="127" t="s">
        <v>1240</v>
      </c>
      <c r="B126" s="137" t="s">
        <v>1241</v>
      </c>
      <c r="C126" s="134">
        <v>169206.39999999999</v>
      </c>
    </row>
    <row r="127" spans="1:249" ht="31.5">
      <c r="A127" s="140" t="s">
        <v>1242</v>
      </c>
      <c r="B127" s="168" t="s">
        <v>1243</v>
      </c>
      <c r="C127" s="134">
        <v>6603.6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</row>
    <row r="128" spans="1:249" ht="31.5">
      <c r="A128" s="140" t="s">
        <v>1242</v>
      </c>
      <c r="B128" s="168" t="s">
        <v>1244</v>
      </c>
      <c r="C128" s="134">
        <v>419144</v>
      </c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</row>
    <row r="129" spans="1:249" ht="31.5">
      <c r="A129" s="140" t="s">
        <v>1242</v>
      </c>
      <c r="B129" s="168" t="s">
        <v>1245</v>
      </c>
      <c r="C129" s="134">
        <v>1878488.1</v>
      </c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</row>
    <row r="130" spans="1:249" ht="47.25">
      <c r="A130" s="170" t="s">
        <v>1246</v>
      </c>
      <c r="B130" s="171" t="s">
        <v>1247</v>
      </c>
      <c r="C130" s="172">
        <v>103106.7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</row>
    <row r="131" spans="1:249" ht="78.75">
      <c r="A131" s="127" t="s">
        <v>1248</v>
      </c>
      <c r="B131" s="168" t="s">
        <v>1249</v>
      </c>
      <c r="C131" s="134">
        <v>27059.1</v>
      </c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</row>
    <row r="132" spans="1:249" ht="63">
      <c r="A132" s="127" t="s">
        <v>1250</v>
      </c>
      <c r="B132" s="167" t="s">
        <v>1251</v>
      </c>
      <c r="C132" s="134">
        <v>16449.599999999999</v>
      </c>
    </row>
    <row r="133" spans="1:249" ht="63">
      <c r="A133" s="127" t="s">
        <v>1252</v>
      </c>
      <c r="B133" s="167" t="s">
        <v>1253</v>
      </c>
      <c r="C133" s="134">
        <v>3</v>
      </c>
    </row>
    <row r="134" spans="1:249" ht="63">
      <c r="A134" s="140" t="s">
        <v>1254</v>
      </c>
      <c r="B134" s="168" t="s">
        <v>1255</v>
      </c>
      <c r="C134" s="134">
        <v>16602.2</v>
      </c>
    </row>
    <row r="135" spans="1:249" ht="31.5">
      <c r="A135" s="140" t="s">
        <v>1256</v>
      </c>
      <c r="B135" s="137" t="s">
        <v>1257</v>
      </c>
      <c r="C135" s="134">
        <v>95783.1</v>
      </c>
    </row>
    <row r="136" spans="1:249" ht="47.25">
      <c r="A136" s="127" t="s">
        <v>1258</v>
      </c>
      <c r="B136" s="137" t="s">
        <v>1259</v>
      </c>
      <c r="C136" s="134">
        <v>17904</v>
      </c>
    </row>
    <row r="137" spans="1:249" ht="31.5">
      <c r="A137" s="140" t="s">
        <v>1260</v>
      </c>
      <c r="B137" s="168" t="s">
        <v>1261</v>
      </c>
      <c r="C137" s="134">
        <v>5276.3</v>
      </c>
    </row>
    <row r="138" spans="1:249" ht="15.75">
      <c r="A138" s="148" t="s">
        <v>1262</v>
      </c>
      <c r="B138" s="137" t="s">
        <v>1263</v>
      </c>
      <c r="C138" s="134">
        <v>161.30000000000001</v>
      </c>
    </row>
    <row r="139" spans="1:249" ht="15.75">
      <c r="A139" s="162" t="s">
        <v>842</v>
      </c>
      <c r="B139" s="124" t="s">
        <v>1264</v>
      </c>
      <c r="C139" s="125">
        <f>SUM(C140:C145)</f>
        <v>221715.1</v>
      </c>
    </row>
    <row r="140" spans="1:249" ht="78.75">
      <c r="A140" s="127" t="s">
        <v>1265</v>
      </c>
      <c r="B140" s="131" t="s">
        <v>1266</v>
      </c>
      <c r="C140" s="134">
        <v>8664.1</v>
      </c>
    </row>
    <row r="141" spans="1:249" ht="63">
      <c r="A141" s="127" t="s">
        <v>1267</v>
      </c>
      <c r="B141" s="131" t="s">
        <v>1268</v>
      </c>
      <c r="C141" s="134">
        <v>81589.399999999994</v>
      </c>
    </row>
    <row r="142" spans="1:249" ht="31.5">
      <c r="A142" s="127" t="s">
        <v>1269</v>
      </c>
      <c r="B142" s="131" t="s">
        <v>1270</v>
      </c>
      <c r="C142" s="134">
        <v>2500</v>
      </c>
    </row>
    <row r="143" spans="1:249" ht="31.5">
      <c r="A143" s="127" t="s">
        <v>1271</v>
      </c>
      <c r="B143" s="168" t="s">
        <v>1272</v>
      </c>
      <c r="C143" s="134">
        <v>127566.7</v>
      </c>
    </row>
    <row r="144" spans="1:249" ht="31.5">
      <c r="A144" s="127" t="s">
        <v>1271</v>
      </c>
      <c r="B144" s="168" t="s">
        <v>1273</v>
      </c>
      <c r="C144" s="134">
        <v>1064.9000000000001</v>
      </c>
    </row>
    <row r="145" spans="1:249" ht="31.5">
      <c r="A145" s="127" t="s">
        <v>1271</v>
      </c>
      <c r="B145" s="168" t="s">
        <v>1274</v>
      </c>
      <c r="C145" s="134">
        <v>330</v>
      </c>
    </row>
    <row r="146" spans="1:249" ht="15.75">
      <c r="A146" s="139" t="s">
        <v>1275</v>
      </c>
      <c r="B146" s="124" t="s">
        <v>1276</v>
      </c>
      <c r="C146" s="125">
        <f>SUM(C147:C150)</f>
        <v>2475.1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</row>
    <row r="147" spans="1:249" ht="31.5">
      <c r="A147" s="127" t="s">
        <v>1277</v>
      </c>
      <c r="B147" s="131" t="s">
        <v>1278</v>
      </c>
      <c r="C147" s="134">
        <v>1500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</row>
    <row r="148" spans="1:249" ht="47.25">
      <c r="A148" s="127" t="s">
        <v>1279</v>
      </c>
      <c r="B148" s="131" t="s">
        <v>1280</v>
      </c>
      <c r="C148" s="134">
        <v>276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173"/>
      <c r="HZ148" s="173"/>
      <c r="IA148" s="173"/>
      <c r="IB148" s="173"/>
      <c r="IC148" s="173"/>
      <c r="ID148" s="173"/>
      <c r="IE148" s="173"/>
      <c r="IF148" s="173"/>
      <c r="IG148" s="173"/>
      <c r="IH148" s="173"/>
      <c r="II148" s="173"/>
      <c r="IJ148" s="173"/>
      <c r="IK148" s="173"/>
      <c r="IL148" s="173"/>
      <c r="IM148" s="173"/>
      <c r="IN148" s="173"/>
      <c r="IO148" s="173"/>
    </row>
    <row r="149" spans="1:249" ht="47.25">
      <c r="A149" s="127" t="s">
        <v>1279</v>
      </c>
      <c r="B149" s="131" t="s">
        <v>1281</v>
      </c>
      <c r="C149" s="134">
        <v>605</v>
      </c>
    </row>
    <row r="150" spans="1:249" ht="47.25">
      <c r="A150" s="127" t="s">
        <v>1279</v>
      </c>
      <c r="B150" s="131" t="s">
        <v>1282</v>
      </c>
      <c r="C150" s="134">
        <v>94.1</v>
      </c>
    </row>
    <row r="151" spans="1:249" ht="15.75">
      <c r="A151" s="139" t="s">
        <v>1283</v>
      </c>
      <c r="B151" s="124" t="s">
        <v>1284</v>
      </c>
      <c r="C151" s="125">
        <f>SUM(C152:C155)</f>
        <v>322.59999999999997</v>
      </c>
    </row>
    <row r="152" spans="1:249" ht="47.25">
      <c r="A152" s="127" t="s">
        <v>1285</v>
      </c>
      <c r="B152" s="137" t="s">
        <v>1286</v>
      </c>
      <c r="C152" s="134">
        <v>91.1</v>
      </c>
    </row>
    <row r="153" spans="1:249" ht="47.25">
      <c r="A153" s="127" t="s">
        <v>1285</v>
      </c>
      <c r="B153" s="137" t="s">
        <v>1287</v>
      </c>
      <c r="C153" s="134">
        <v>171.6</v>
      </c>
    </row>
    <row r="154" spans="1:249" ht="47.25">
      <c r="A154" s="127" t="s">
        <v>1285</v>
      </c>
      <c r="B154" s="137" t="s">
        <v>1288</v>
      </c>
      <c r="C154" s="134">
        <v>1</v>
      </c>
    </row>
    <row r="155" spans="1:249" ht="15.75">
      <c r="A155" s="127" t="s">
        <v>1289</v>
      </c>
      <c r="B155" s="137" t="s">
        <v>1290</v>
      </c>
      <c r="C155" s="134">
        <v>58.9</v>
      </c>
    </row>
    <row r="156" spans="1:249" ht="78.75">
      <c r="A156" s="139" t="s">
        <v>1291</v>
      </c>
      <c r="B156" s="164" t="s">
        <v>1292</v>
      </c>
      <c r="C156" s="134">
        <v>436.4</v>
      </c>
    </row>
    <row r="157" spans="1:249" ht="47.25">
      <c r="A157" s="139" t="s">
        <v>1293</v>
      </c>
      <c r="B157" s="164" t="s">
        <v>1294</v>
      </c>
      <c r="C157" s="134">
        <v>-36599.599999999999</v>
      </c>
    </row>
    <row r="158" spans="1:249" ht="15.75">
      <c r="A158" s="123" t="s">
        <v>1295</v>
      </c>
      <c r="B158" s="174"/>
      <c r="C158" s="125">
        <f>C98+C146+C151+C156+C157</f>
        <v>5168781.2</v>
      </c>
    </row>
    <row r="159" spans="1:249" ht="15.75">
      <c r="A159" s="175" t="s">
        <v>1296</v>
      </c>
      <c r="B159" s="176"/>
      <c r="C159" s="125">
        <f>C158+C97</f>
        <v>7926787.3000000007</v>
      </c>
    </row>
    <row r="160" spans="1:249">
      <c r="A160" s="177"/>
      <c r="B160" s="178"/>
      <c r="C160" s="179"/>
    </row>
    <row r="161" spans="1:16376">
      <c r="A161" s="182"/>
      <c r="B161" s="182"/>
      <c r="C161" s="182"/>
    </row>
    <row r="162" spans="1:16376">
      <c r="A162" s="177"/>
    </row>
    <row r="163" spans="1:16376">
      <c r="A163" s="177"/>
    </row>
    <row r="164" spans="1:16376">
      <c r="A164" s="177"/>
    </row>
    <row r="165" spans="1:16376">
      <c r="A165" s="177"/>
    </row>
    <row r="166" spans="1:16376">
      <c r="A166" s="177"/>
    </row>
    <row r="167" spans="1:16376">
      <c r="A167" s="177"/>
    </row>
    <row r="168" spans="1:16376">
      <c r="A168" s="177"/>
    </row>
    <row r="169" spans="1:16376">
      <c r="A169" s="177"/>
    </row>
    <row r="170" spans="1:16376">
      <c r="A170" s="177"/>
    </row>
    <row r="171" spans="1:16376">
      <c r="A171" s="177"/>
    </row>
    <row r="172" spans="1:16376">
      <c r="A172" s="177"/>
    </row>
    <row r="173" spans="1:16376">
      <c r="A173" s="177"/>
    </row>
    <row r="174" spans="1:16376">
      <c r="A174" s="177"/>
    </row>
    <row r="175" spans="1:16376" s="180" customFormat="1">
      <c r="A175" s="177"/>
      <c r="C175" s="18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  <c r="EZ175" s="122"/>
      <c r="FA175" s="122"/>
      <c r="FB175" s="122"/>
      <c r="FC175" s="122"/>
      <c r="FD175" s="122"/>
      <c r="FE175" s="122"/>
      <c r="FF175" s="122"/>
      <c r="FG175" s="122"/>
      <c r="FH175" s="122"/>
      <c r="FI175" s="122"/>
      <c r="FJ175" s="122"/>
      <c r="FK175" s="122"/>
      <c r="FL175" s="122"/>
      <c r="FM175" s="122"/>
      <c r="FN175" s="122"/>
      <c r="FO175" s="122"/>
      <c r="FP175" s="122"/>
      <c r="FQ175" s="122"/>
      <c r="FR175" s="122"/>
      <c r="FS175" s="122"/>
      <c r="FT175" s="122"/>
      <c r="FU175" s="122"/>
      <c r="FV175" s="122"/>
      <c r="FW175" s="122"/>
      <c r="FX175" s="122"/>
      <c r="FY175" s="122"/>
      <c r="FZ175" s="122"/>
      <c r="GA175" s="122"/>
      <c r="GB175" s="122"/>
      <c r="GC175" s="122"/>
      <c r="GD175" s="122"/>
      <c r="GE175" s="122"/>
      <c r="GF175" s="122"/>
      <c r="GG175" s="122"/>
      <c r="GH175" s="122"/>
      <c r="GI175" s="122"/>
      <c r="GJ175" s="122"/>
      <c r="GK175" s="122"/>
      <c r="GL175" s="122"/>
      <c r="GM175" s="122"/>
      <c r="GN175" s="122"/>
      <c r="GO175" s="122"/>
      <c r="GP175" s="122"/>
      <c r="GQ175" s="122"/>
      <c r="GR175" s="122"/>
      <c r="GS175" s="122"/>
      <c r="GT175" s="122"/>
      <c r="GU175" s="122"/>
      <c r="GV175" s="122"/>
      <c r="GW175" s="122"/>
      <c r="GX175" s="122"/>
      <c r="GY175" s="122"/>
      <c r="GZ175" s="122"/>
      <c r="HA175" s="122"/>
      <c r="HB175" s="122"/>
      <c r="HC175" s="122"/>
      <c r="HD175" s="122"/>
      <c r="HE175" s="122"/>
      <c r="HF175" s="122"/>
      <c r="HG175" s="122"/>
      <c r="HH175" s="122"/>
      <c r="HI175" s="122"/>
      <c r="HJ175" s="122"/>
      <c r="HK175" s="122"/>
      <c r="HL175" s="122"/>
      <c r="HM175" s="122"/>
      <c r="HN175" s="122"/>
      <c r="HO175" s="122"/>
      <c r="HP175" s="122"/>
      <c r="HQ175" s="122"/>
      <c r="HR175" s="122"/>
      <c r="HS175" s="122"/>
      <c r="HT175" s="122"/>
      <c r="HU175" s="122"/>
      <c r="HV175" s="122"/>
      <c r="HW175" s="122"/>
      <c r="HX175" s="122"/>
      <c r="HY175" s="122"/>
      <c r="HZ175" s="122"/>
      <c r="IA175" s="122"/>
      <c r="IB175" s="122"/>
      <c r="IC175" s="122"/>
      <c r="ID175" s="122"/>
      <c r="IE175" s="122"/>
      <c r="IF175" s="122"/>
      <c r="IG175" s="122"/>
      <c r="IH175" s="122"/>
      <c r="II175" s="122"/>
      <c r="IJ175" s="122"/>
      <c r="IK175" s="122"/>
      <c r="IL175" s="122"/>
      <c r="IM175" s="122"/>
      <c r="IN175" s="122"/>
      <c r="IO175" s="122"/>
      <c r="IP175" s="122"/>
      <c r="IQ175" s="122"/>
      <c r="IR175" s="122"/>
      <c r="IS175" s="122"/>
      <c r="IT175" s="122"/>
      <c r="IU175" s="122"/>
      <c r="IV175" s="122"/>
      <c r="IW175" s="122"/>
      <c r="IX175" s="122"/>
      <c r="IY175" s="122"/>
      <c r="IZ175" s="122"/>
      <c r="JA175" s="122"/>
      <c r="JB175" s="122"/>
      <c r="JC175" s="122"/>
      <c r="JD175" s="122"/>
      <c r="JE175" s="122"/>
      <c r="JF175" s="122"/>
      <c r="JG175" s="122"/>
      <c r="JH175" s="122"/>
      <c r="JI175" s="122"/>
      <c r="JJ175" s="122"/>
      <c r="JK175" s="122"/>
      <c r="JL175" s="122"/>
      <c r="JM175" s="122"/>
      <c r="JN175" s="122"/>
      <c r="JO175" s="122"/>
      <c r="JP175" s="122"/>
      <c r="JQ175" s="122"/>
      <c r="JR175" s="122"/>
      <c r="JS175" s="122"/>
      <c r="JT175" s="122"/>
      <c r="JU175" s="122"/>
      <c r="JV175" s="122"/>
      <c r="JW175" s="122"/>
      <c r="JX175" s="122"/>
      <c r="JY175" s="122"/>
      <c r="JZ175" s="122"/>
      <c r="KA175" s="122"/>
      <c r="KB175" s="122"/>
      <c r="KC175" s="122"/>
      <c r="KD175" s="122"/>
      <c r="KE175" s="122"/>
      <c r="KF175" s="122"/>
      <c r="KG175" s="122"/>
      <c r="KH175" s="122"/>
      <c r="KI175" s="122"/>
      <c r="KJ175" s="122"/>
      <c r="KK175" s="122"/>
      <c r="KL175" s="122"/>
      <c r="KM175" s="122"/>
      <c r="KN175" s="122"/>
      <c r="KO175" s="122"/>
      <c r="KP175" s="122"/>
      <c r="KQ175" s="122"/>
      <c r="KR175" s="122"/>
      <c r="KS175" s="122"/>
      <c r="KT175" s="122"/>
      <c r="KU175" s="122"/>
      <c r="KV175" s="122"/>
      <c r="KW175" s="122"/>
      <c r="KX175" s="122"/>
      <c r="KY175" s="122"/>
      <c r="KZ175" s="122"/>
      <c r="LA175" s="122"/>
      <c r="LB175" s="122"/>
      <c r="LC175" s="122"/>
      <c r="LD175" s="122"/>
      <c r="LE175" s="122"/>
      <c r="LF175" s="122"/>
      <c r="LG175" s="122"/>
      <c r="LH175" s="122"/>
      <c r="LI175" s="122"/>
      <c r="LJ175" s="122"/>
      <c r="LK175" s="122"/>
      <c r="LL175" s="122"/>
      <c r="LM175" s="122"/>
      <c r="LN175" s="122"/>
      <c r="LO175" s="122"/>
      <c r="LP175" s="122"/>
      <c r="LQ175" s="122"/>
      <c r="LR175" s="122"/>
      <c r="LS175" s="122"/>
      <c r="LT175" s="122"/>
      <c r="LU175" s="122"/>
      <c r="LV175" s="122"/>
      <c r="LW175" s="122"/>
      <c r="LX175" s="122"/>
      <c r="LY175" s="122"/>
      <c r="LZ175" s="122"/>
      <c r="MA175" s="122"/>
      <c r="MB175" s="122"/>
      <c r="MC175" s="122"/>
      <c r="MD175" s="122"/>
      <c r="ME175" s="122"/>
      <c r="MF175" s="122"/>
      <c r="MG175" s="122"/>
      <c r="MH175" s="122"/>
      <c r="MI175" s="122"/>
      <c r="MJ175" s="122"/>
      <c r="MK175" s="122"/>
      <c r="ML175" s="122"/>
      <c r="MM175" s="122"/>
      <c r="MN175" s="122"/>
      <c r="MO175" s="122"/>
      <c r="MP175" s="122"/>
      <c r="MQ175" s="122"/>
      <c r="MR175" s="122"/>
      <c r="MS175" s="122"/>
      <c r="MT175" s="122"/>
      <c r="MU175" s="122"/>
      <c r="MV175" s="122"/>
      <c r="MW175" s="122"/>
      <c r="MX175" s="122"/>
      <c r="MY175" s="122"/>
      <c r="MZ175" s="122"/>
      <c r="NA175" s="122"/>
      <c r="NB175" s="122"/>
      <c r="NC175" s="122"/>
      <c r="ND175" s="122"/>
      <c r="NE175" s="122"/>
      <c r="NF175" s="122"/>
      <c r="NG175" s="122"/>
      <c r="NH175" s="122"/>
      <c r="NI175" s="122"/>
      <c r="NJ175" s="122"/>
      <c r="NK175" s="122"/>
      <c r="NL175" s="122"/>
      <c r="NM175" s="122"/>
      <c r="NN175" s="122"/>
      <c r="NO175" s="122"/>
      <c r="NP175" s="122"/>
      <c r="NQ175" s="122"/>
      <c r="NR175" s="122"/>
      <c r="NS175" s="122"/>
      <c r="NT175" s="122"/>
      <c r="NU175" s="122"/>
      <c r="NV175" s="122"/>
      <c r="NW175" s="122"/>
      <c r="NX175" s="122"/>
      <c r="NY175" s="122"/>
      <c r="NZ175" s="122"/>
      <c r="OA175" s="122"/>
      <c r="OB175" s="122"/>
      <c r="OC175" s="122"/>
      <c r="OD175" s="122"/>
      <c r="OE175" s="122"/>
      <c r="OF175" s="122"/>
      <c r="OG175" s="122"/>
      <c r="OH175" s="122"/>
      <c r="OI175" s="122"/>
      <c r="OJ175" s="122"/>
      <c r="OK175" s="122"/>
      <c r="OL175" s="122"/>
      <c r="OM175" s="122"/>
      <c r="ON175" s="122"/>
      <c r="OO175" s="122"/>
      <c r="OP175" s="122"/>
      <c r="OQ175" s="122"/>
      <c r="OR175" s="122"/>
      <c r="OS175" s="122"/>
      <c r="OT175" s="122"/>
      <c r="OU175" s="122"/>
      <c r="OV175" s="122"/>
      <c r="OW175" s="122"/>
      <c r="OX175" s="122"/>
      <c r="OY175" s="122"/>
      <c r="OZ175" s="122"/>
      <c r="PA175" s="122"/>
      <c r="PB175" s="122"/>
      <c r="PC175" s="122"/>
      <c r="PD175" s="122"/>
      <c r="PE175" s="122"/>
      <c r="PF175" s="122"/>
      <c r="PG175" s="122"/>
      <c r="PH175" s="122"/>
      <c r="PI175" s="122"/>
      <c r="PJ175" s="122"/>
      <c r="PK175" s="122"/>
      <c r="PL175" s="122"/>
      <c r="PM175" s="122"/>
      <c r="PN175" s="122"/>
      <c r="PO175" s="122"/>
      <c r="PP175" s="122"/>
      <c r="PQ175" s="122"/>
      <c r="PR175" s="122"/>
      <c r="PS175" s="122"/>
      <c r="PT175" s="122"/>
      <c r="PU175" s="122"/>
      <c r="PV175" s="122"/>
      <c r="PW175" s="122"/>
      <c r="PX175" s="122"/>
      <c r="PY175" s="122"/>
      <c r="PZ175" s="122"/>
      <c r="QA175" s="122"/>
      <c r="QB175" s="122"/>
      <c r="QC175" s="122"/>
      <c r="QD175" s="122"/>
      <c r="QE175" s="122"/>
      <c r="QF175" s="122"/>
      <c r="QG175" s="122"/>
      <c r="QH175" s="122"/>
      <c r="QI175" s="122"/>
      <c r="QJ175" s="122"/>
      <c r="QK175" s="122"/>
      <c r="QL175" s="122"/>
      <c r="QM175" s="122"/>
      <c r="QN175" s="122"/>
      <c r="QO175" s="122"/>
      <c r="QP175" s="122"/>
      <c r="QQ175" s="122"/>
      <c r="QR175" s="122"/>
      <c r="QS175" s="122"/>
      <c r="QT175" s="122"/>
      <c r="QU175" s="122"/>
      <c r="QV175" s="122"/>
      <c r="QW175" s="122"/>
      <c r="QX175" s="122"/>
      <c r="QY175" s="122"/>
      <c r="QZ175" s="122"/>
      <c r="RA175" s="122"/>
      <c r="RB175" s="122"/>
      <c r="RC175" s="122"/>
      <c r="RD175" s="122"/>
      <c r="RE175" s="122"/>
      <c r="RF175" s="122"/>
      <c r="RG175" s="122"/>
      <c r="RH175" s="122"/>
      <c r="RI175" s="122"/>
      <c r="RJ175" s="122"/>
      <c r="RK175" s="122"/>
      <c r="RL175" s="122"/>
      <c r="RM175" s="122"/>
      <c r="RN175" s="122"/>
      <c r="RO175" s="122"/>
      <c r="RP175" s="122"/>
      <c r="RQ175" s="122"/>
      <c r="RR175" s="122"/>
      <c r="RS175" s="122"/>
      <c r="RT175" s="122"/>
      <c r="RU175" s="122"/>
      <c r="RV175" s="122"/>
      <c r="RW175" s="122"/>
      <c r="RX175" s="122"/>
      <c r="RY175" s="122"/>
      <c r="RZ175" s="122"/>
      <c r="SA175" s="122"/>
      <c r="SB175" s="122"/>
      <c r="SC175" s="122"/>
      <c r="SD175" s="122"/>
      <c r="SE175" s="122"/>
      <c r="SF175" s="122"/>
      <c r="SG175" s="122"/>
      <c r="SH175" s="122"/>
      <c r="SI175" s="122"/>
      <c r="SJ175" s="122"/>
      <c r="SK175" s="122"/>
      <c r="SL175" s="122"/>
      <c r="SM175" s="122"/>
      <c r="SN175" s="122"/>
      <c r="SO175" s="122"/>
      <c r="SP175" s="122"/>
      <c r="SQ175" s="122"/>
      <c r="SR175" s="122"/>
      <c r="SS175" s="122"/>
      <c r="ST175" s="122"/>
      <c r="SU175" s="122"/>
      <c r="SV175" s="122"/>
      <c r="SW175" s="122"/>
      <c r="SX175" s="122"/>
      <c r="SY175" s="122"/>
      <c r="SZ175" s="122"/>
      <c r="TA175" s="122"/>
      <c r="TB175" s="122"/>
      <c r="TC175" s="122"/>
      <c r="TD175" s="122"/>
      <c r="TE175" s="122"/>
      <c r="TF175" s="122"/>
      <c r="TG175" s="122"/>
      <c r="TH175" s="122"/>
      <c r="TI175" s="122"/>
      <c r="TJ175" s="122"/>
      <c r="TK175" s="122"/>
      <c r="TL175" s="122"/>
      <c r="TM175" s="122"/>
      <c r="TN175" s="122"/>
      <c r="TO175" s="122"/>
      <c r="TP175" s="122"/>
      <c r="TQ175" s="122"/>
      <c r="TR175" s="122"/>
      <c r="TS175" s="122"/>
      <c r="TT175" s="122"/>
      <c r="TU175" s="122"/>
      <c r="TV175" s="122"/>
      <c r="TW175" s="122"/>
      <c r="TX175" s="122"/>
      <c r="TY175" s="122"/>
      <c r="TZ175" s="122"/>
      <c r="UA175" s="122"/>
      <c r="UB175" s="122"/>
      <c r="UC175" s="122"/>
      <c r="UD175" s="122"/>
      <c r="UE175" s="122"/>
      <c r="UF175" s="122"/>
      <c r="UG175" s="122"/>
      <c r="UH175" s="122"/>
      <c r="UI175" s="122"/>
      <c r="UJ175" s="122"/>
      <c r="UK175" s="122"/>
      <c r="UL175" s="122"/>
      <c r="UM175" s="122"/>
      <c r="UN175" s="122"/>
      <c r="UO175" s="122"/>
      <c r="UP175" s="122"/>
      <c r="UQ175" s="122"/>
      <c r="UR175" s="122"/>
      <c r="US175" s="122"/>
      <c r="UT175" s="122"/>
      <c r="UU175" s="122"/>
      <c r="UV175" s="122"/>
      <c r="UW175" s="122"/>
      <c r="UX175" s="122"/>
      <c r="UY175" s="122"/>
      <c r="UZ175" s="122"/>
      <c r="VA175" s="122"/>
      <c r="VB175" s="122"/>
      <c r="VC175" s="122"/>
      <c r="VD175" s="122"/>
      <c r="VE175" s="122"/>
      <c r="VF175" s="122"/>
      <c r="VG175" s="122"/>
      <c r="VH175" s="122"/>
      <c r="VI175" s="122"/>
      <c r="VJ175" s="122"/>
      <c r="VK175" s="122"/>
      <c r="VL175" s="122"/>
      <c r="VM175" s="122"/>
      <c r="VN175" s="122"/>
      <c r="VO175" s="122"/>
      <c r="VP175" s="122"/>
      <c r="VQ175" s="122"/>
      <c r="VR175" s="122"/>
      <c r="VS175" s="122"/>
      <c r="VT175" s="122"/>
      <c r="VU175" s="122"/>
      <c r="VV175" s="122"/>
      <c r="VW175" s="122"/>
      <c r="VX175" s="122"/>
      <c r="VY175" s="122"/>
      <c r="VZ175" s="122"/>
      <c r="WA175" s="122"/>
      <c r="WB175" s="122"/>
      <c r="WC175" s="122"/>
      <c r="WD175" s="122"/>
      <c r="WE175" s="122"/>
      <c r="WF175" s="122"/>
      <c r="WG175" s="122"/>
      <c r="WH175" s="122"/>
      <c r="WI175" s="122"/>
      <c r="WJ175" s="122"/>
      <c r="WK175" s="122"/>
      <c r="WL175" s="122"/>
      <c r="WM175" s="122"/>
      <c r="WN175" s="122"/>
      <c r="WO175" s="122"/>
      <c r="WP175" s="122"/>
      <c r="WQ175" s="122"/>
      <c r="WR175" s="122"/>
      <c r="WS175" s="122"/>
      <c r="WT175" s="122"/>
      <c r="WU175" s="122"/>
      <c r="WV175" s="122"/>
      <c r="WW175" s="122"/>
      <c r="WX175" s="122"/>
      <c r="WY175" s="122"/>
      <c r="WZ175" s="122"/>
      <c r="XA175" s="122"/>
      <c r="XB175" s="122"/>
      <c r="XC175" s="122"/>
      <c r="XD175" s="122"/>
      <c r="XE175" s="122"/>
      <c r="XF175" s="122"/>
      <c r="XG175" s="122"/>
      <c r="XH175" s="122"/>
      <c r="XI175" s="122"/>
      <c r="XJ175" s="122"/>
      <c r="XK175" s="122"/>
      <c r="XL175" s="122"/>
      <c r="XM175" s="122"/>
      <c r="XN175" s="122"/>
      <c r="XO175" s="122"/>
      <c r="XP175" s="122"/>
      <c r="XQ175" s="122"/>
      <c r="XR175" s="122"/>
      <c r="XS175" s="122"/>
      <c r="XT175" s="122"/>
      <c r="XU175" s="122"/>
      <c r="XV175" s="122"/>
      <c r="XW175" s="122"/>
      <c r="XX175" s="122"/>
      <c r="XY175" s="122"/>
      <c r="XZ175" s="122"/>
      <c r="YA175" s="122"/>
      <c r="YB175" s="122"/>
      <c r="YC175" s="122"/>
      <c r="YD175" s="122"/>
      <c r="YE175" s="122"/>
      <c r="YF175" s="122"/>
      <c r="YG175" s="122"/>
      <c r="YH175" s="122"/>
      <c r="YI175" s="122"/>
      <c r="YJ175" s="122"/>
      <c r="YK175" s="122"/>
      <c r="YL175" s="122"/>
      <c r="YM175" s="122"/>
      <c r="YN175" s="122"/>
      <c r="YO175" s="122"/>
      <c r="YP175" s="122"/>
      <c r="YQ175" s="122"/>
      <c r="YR175" s="122"/>
      <c r="YS175" s="122"/>
      <c r="YT175" s="122"/>
      <c r="YU175" s="122"/>
      <c r="YV175" s="122"/>
      <c r="YW175" s="122"/>
      <c r="YX175" s="122"/>
      <c r="YY175" s="122"/>
      <c r="YZ175" s="122"/>
      <c r="ZA175" s="122"/>
      <c r="ZB175" s="122"/>
      <c r="ZC175" s="122"/>
      <c r="ZD175" s="122"/>
      <c r="ZE175" s="122"/>
      <c r="ZF175" s="122"/>
      <c r="ZG175" s="122"/>
      <c r="ZH175" s="122"/>
      <c r="ZI175" s="122"/>
      <c r="ZJ175" s="122"/>
      <c r="ZK175" s="122"/>
      <c r="ZL175" s="122"/>
      <c r="ZM175" s="122"/>
      <c r="ZN175" s="122"/>
      <c r="ZO175" s="122"/>
      <c r="ZP175" s="122"/>
      <c r="ZQ175" s="122"/>
      <c r="ZR175" s="122"/>
      <c r="ZS175" s="122"/>
      <c r="ZT175" s="122"/>
      <c r="ZU175" s="122"/>
      <c r="ZV175" s="122"/>
      <c r="ZW175" s="122"/>
      <c r="ZX175" s="122"/>
      <c r="ZY175" s="122"/>
      <c r="ZZ175" s="122"/>
      <c r="AAA175" s="122"/>
      <c r="AAB175" s="122"/>
      <c r="AAC175" s="122"/>
      <c r="AAD175" s="122"/>
      <c r="AAE175" s="122"/>
      <c r="AAF175" s="122"/>
      <c r="AAG175" s="122"/>
      <c r="AAH175" s="122"/>
      <c r="AAI175" s="122"/>
      <c r="AAJ175" s="122"/>
      <c r="AAK175" s="122"/>
      <c r="AAL175" s="122"/>
      <c r="AAM175" s="122"/>
      <c r="AAN175" s="122"/>
      <c r="AAO175" s="122"/>
      <c r="AAP175" s="122"/>
      <c r="AAQ175" s="122"/>
      <c r="AAR175" s="122"/>
      <c r="AAS175" s="122"/>
      <c r="AAT175" s="122"/>
      <c r="AAU175" s="122"/>
      <c r="AAV175" s="122"/>
      <c r="AAW175" s="122"/>
      <c r="AAX175" s="122"/>
      <c r="AAY175" s="122"/>
      <c r="AAZ175" s="122"/>
      <c r="ABA175" s="122"/>
      <c r="ABB175" s="122"/>
      <c r="ABC175" s="122"/>
      <c r="ABD175" s="122"/>
      <c r="ABE175" s="122"/>
      <c r="ABF175" s="122"/>
      <c r="ABG175" s="122"/>
      <c r="ABH175" s="122"/>
      <c r="ABI175" s="122"/>
      <c r="ABJ175" s="122"/>
      <c r="ABK175" s="122"/>
      <c r="ABL175" s="122"/>
      <c r="ABM175" s="122"/>
      <c r="ABN175" s="122"/>
      <c r="ABO175" s="122"/>
      <c r="ABP175" s="122"/>
      <c r="ABQ175" s="122"/>
      <c r="ABR175" s="122"/>
      <c r="ABS175" s="122"/>
      <c r="ABT175" s="122"/>
      <c r="ABU175" s="122"/>
      <c r="ABV175" s="122"/>
      <c r="ABW175" s="122"/>
      <c r="ABX175" s="122"/>
      <c r="ABY175" s="122"/>
      <c r="ABZ175" s="122"/>
      <c r="ACA175" s="122"/>
      <c r="ACB175" s="122"/>
      <c r="ACC175" s="122"/>
      <c r="ACD175" s="122"/>
      <c r="ACE175" s="122"/>
      <c r="ACF175" s="122"/>
      <c r="ACG175" s="122"/>
      <c r="ACH175" s="122"/>
      <c r="ACI175" s="122"/>
      <c r="ACJ175" s="122"/>
      <c r="ACK175" s="122"/>
      <c r="ACL175" s="122"/>
      <c r="ACM175" s="122"/>
      <c r="ACN175" s="122"/>
      <c r="ACO175" s="122"/>
      <c r="ACP175" s="122"/>
      <c r="ACQ175" s="122"/>
      <c r="ACR175" s="122"/>
      <c r="ACS175" s="122"/>
      <c r="ACT175" s="122"/>
      <c r="ACU175" s="122"/>
      <c r="ACV175" s="122"/>
      <c r="ACW175" s="122"/>
      <c r="ACX175" s="122"/>
      <c r="ACY175" s="122"/>
      <c r="ACZ175" s="122"/>
      <c r="ADA175" s="122"/>
      <c r="ADB175" s="122"/>
      <c r="ADC175" s="122"/>
      <c r="ADD175" s="122"/>
      <c r="ADE175" s="122"/>
      <c r="ADF175" s="122"/>
      <c r="ADG175" s="122"/>
      <c r="ADH175" s="122"/>
      <c r="ADI175" s="122"/>
      <c r="ADJ175" s="122"/>
      <c r="ADK175" s="122"/>
      <c r="ADL175" s="122"/>
      <c r="ADM175" s="122"/>
      <c r="ADN175" s="122"/>
      <c r="ADO175" s="122"/>
      <c r="ADP175" s="122"/>
      <c r="ADQ175" s="122"/>
      <c r="ADR175" s="122"/>
      <c r="ADS175" s="122"/>
      <c r="ADT175" s="122"/>
      <c r="ADU175" s="122"/>
      <c r="ADV175" s="122"/>
      <c r="ADW175" s="122"/>
      <c r="ADX175" s="122"/>
      <c r="ADY175" s="122"/>
      <c r="ADZ175" s="122"/>
      <c r="AEA175" s="122"/>
      <c r="AEB175" s="122"/>
      <c r="AEC175" s="122"/>
      <c r="AED175" s="122"/>
      <c r="AEE175" s="122"/>
      <c r="AEF175" s="122"/>
      <c r="AEG175" s="122"/>
      <c r="AEH175" s="122"/>
      <c r="AEI175" s="122"/>
      <c r="AEJ175" s="122"/>
      <c r="AEK175" s="122"/>
      <c r="AEL175" s="122"/>
      <c r="AEM175" s="122"/>
      <c r="AEN175" s="122"/>
      <c r="AEO175" s="122"/>
      <c r="AEP175" s="122"/>
      <c r="AEQ175" s="122"/>
      <c r="AER175" s="122"/>
      <c r="AES175" s="122"/>
      <c r="AET175" s="122"/>
      <c r="AEU175" s="122"/>
      <c r="AEV175" s="122"/>
      <c r="AEW175" s="122"/>
      <c r="AEX175" s="122"/>
      <c r="AEY175" s="122"/>
      <c r="AEZ175" s="122"/>
      <c r="AFA175" s="122"/>
      <c r="AFB175" s="122"/>
      <c r="AFC175" s="122"/>
      <c r="AFD175" s="122"/>
      <c r="AFE175" s="122"/>
      <c r="AFF175" s="122"/>
      <c r="AFG175" s="122"/>
      <c r="AFH175" s="122"/>
      <c r="AFI175" s="122"/>
      <c r="AFJ175" s="122"/>
      <c r="AFK175" s="122"/>
      <c r="AFL175" s="122"/>
      <c r="AFM175" s="122"/>
      <c r="AFN175" s="122"/>
      <c r="AFO175" s="122"/>
      <c r="AFP175" s="122"/>
      <c r="AFQ175" s="122"/>
      <c r="AFR175" s="122"/>
      <c r="AFS175" s="122"/>
      <c r="AFT175" s="122"/>
      <c r="AFU175" s="122"/>
      <c r="AFV175" s="122"/>
      <c r="AFW175" s="122"/>
      <c r="AFX175" s="122"/>
      <c r="AFY175" s="122"/>
      <c r="AFZ175" s="122"/>
      <c r="AGA175" s="122"/>
      <c r="AGB175" s="122"/>
      <c r="AGC175" s="122"/>
      <c r="AGD175" s="122"/>
      <c r="AGE175" s="122"/>
      <c r="AGF175" s="122"/>
      <c r="AGG175" s="122"/>
      <c r="AGH175" s="122"/>
      <c r="AGI175" s="122"/>
      <c r="AGJ175" s="122"/>
      <c r="AGK175" s="122"/>
      <c r="AGL175" s="122"/>
      <c r="AGM175" s="122"/>
      <c r="AGN175" s="122"/>
      <c r="AGO175" s="122"/>
      <c r="AGP175" s="122"/>
      <c r="AGQ175" s="122"/>
      <c r="AGR175" s="122"/>
      <c r="AGS175" s="122"/>
      <c r="AGT175" s="122"/>
      <c r="AGU175" s="122"/>
      <c r="AGV175" s="122"/>
      <c r="AGW175" s="122"/>
      <c r="AGX175" s="122"/>
      <c r="AGY175" s="122"/>
      <c r="AGZ175" s="122"/>
      <c r="AHA175" s="122"/>
      <c r="AHB175" s="122"/>
      <c r="AHC175" s="122"/>
      <c r="AHD175" s="122"/>
      <c r="AHE175" s="122"/>
      <c r="AHF175" s="122"/>
      <c r="AHG175" s="122"/>
      <c r="AHH175" s="122"/>
      <c r="AHI175" s="122"/>
      <c r="AHJ175" s="122"/>
      <c r="AHK175" s="122"/>
      <c r="AHL175" s="122"/>
      <c r="AHM175" s="122"/>
      <c r="AHN175" s="122"/>
      <c r="AHO175" s="122"/>
      <c r="AHP175" s="122"/>
      <c r="AHQ175" s="122"/>
      <c r="AHR175" s="122"/>
      <c r="AHS175" s="122"/>
      <c r="AHT175" s="122"/>
      <c r="AHU175" s="122"/>
      <c r="AHV175" s="122"/>
      <c r="AHW175" s="122"/>
      <c r="AHX175" s="122"/>
      <c r="AHY175" s="122"/>
      <c r="AHZ175" s="122"/>
      <c r="AIA175" s="122"/>
      <c r="AIB175" s="122"/>
      <c r="AIC175" s="122"/>
      <c r="AID175" s="122"/>
      <c r="AIE175" s="122"/>
      <c r="AIF175" s="122"/>
      <c r="AIG175" s="122"/>
      <c r="AIH175" s="122"/>
      <c r="AII175" s="122"/>
      <c r="AIJ175" s="122"/>
      <c r="AIK175" s="122"/>
      <c r="AIL175" s="122"/>
      <c r="AIM175" s="122"/>
      <c r="AIN175" s="122"/>
      <c r="AIO175" s="122"/>
      <c r="AIP175" s="122"/>
      <c r="AIQ175" s="122"/>
      <c r="AIR175" s="122"/>
      <c r="AIS175" s="122"/>
      <c r="AIT175" s="122"/>
      <c r="AIU175" s="122"/>
      <c r="AIV175" s="122"/>
      <c r="AIW175" s="122"/>
      <c r="AIX175" s="122"/>
      <c r="AIY175" s="122"/>
      <c r="AIZ175" s="122"/>
      <c r="AJA175" s="122"/>
      <c r="AJB175" s="122"/>
      <c r="AJC175" s="122"/>
      <c r="AJD175" s="122"/>
      <c r="AJE175" s="122"/>
      <c r="AJF175" s="122"/>
      <c r="AJG175" s="122"/>
      <c r="AJH175" s="122"/>
      <c r="AJI175" s="122"/>
      <c r="AJJ175" s="122"/>
      <c r="AJK175" s="122"/>
      <c r="AJL175" s="122"/>
      <c r="AJM175" s="122"/>
      <c r="AJN175" s="122"/>
      <c r="AJO175" s="122"/>
      <c r="AJP175" s="122"/>
      <c r="AJQ175" s="122"/>
      <c r="AJR175" s="122"/>
      <c r="AJS175" s="122"/>
      <c r="AJT175" s="122"/>
      <c r="AJU175" s="122"/>
      <c r="AJV175" s="122"/>
      <c r="AJW175" s="122"/>
      <c r="AJX175" s="122"/>
      <c r="AJY175" s="122"/>
      <c r="AJZ175" s="122"/>
      <c r="AKA175" s="122"/>
      <c r="AKB175" s="122"/>
      <c r="AKC175" s="122"/>
      <c r="AKD175" s="122"/>
      <c r="AKE175" s="122"/>
      <c r="AKF175" s="122"/>
      <c r="AKG175" s="122"/>
      <c r="AKH175" s="122"/>
      <c r="AKI175" s="122"/>
      <c r="AKJ175" s="122"/>
      <c r="AKK175" s="122"/>
      <c r="AKL175" s="122"/>
      <c r="AKM175" s="122"/>
      <c r="AKN175" s="122"/>
      <c r="AKO175" s="122"/>
      <c r="AKP175" s="122"/>
      <c r="AKQ175" s="122"/>
      <c r="AKR175" s="122"/>
      <c r="AKS175" s="122"/>
      <c r="AKT175" s="122"/>
      <c r="AKU175" s="122"/>
      <c r="AKV175" s="122"/>
      <c r="AKW175" s="122"/>
      <c r="AKX175" s="122"/>
      <c r="AKY175" s="122"/>
      <c r="AKZ175" s="122"/>
      <c r="ALA175" s="122"/>
      <c r="ALB175" s="122"/>
      <c r="ALC175" s="122"/>
      <c r="ALD175" s="122"/>
      <c r="ALE175" s="122"/>
      <c r="ALF175" s="122"/>
      <c r="ALG175" s="122"/>
      <c r="ALH175" s="122"/>
      <c r="ALI175" s="122"/>
      <c r="ALJ175" s="122"/>
      <c r="ALK175" s="122"/>
      <c r="ALL175" s="122"/>
      <c r="ALM175" s="122"/>
      <c r="ALN175" s="122"/>
      <c r="ALO175" s="122"/>
      <c r="ALP175" s="122"/>
      <c r="ALQ175" s="122"/>
      <c r="ALR175" s="122"/>
      <c r="ALS175" s="122"/>
      <c r="ALT175" s="122"/>
      <c r="ALU175" s="122"/>
      <c r="ALV175" s="122"/>
      <c r="ALW175" s="122"/>
      <c r="ALX175" s="122"/>
      <c r="ALY175" s="122"/>
      <c r="ALZ175" s="122"/>
      <c r="AMA175" s="122"/>
      <c r="AMB175" s="122"/>
      <c r="AMC175" s="122"/>
      <c r="AMD175" s="122"/>
      <c r="AME175" s="122"/>
      <c r="AMF175" s="122"/>
      <c r="AMG175" s="122"/>
      <c r="AMH175" s="122"/>
      <c r="AMI175" s="122"/>
      <c r="AMJ175" s="122"/>
      <c r="AMK175" s="122"/>
      <c r="AML175" s="122"/>
      <c r="AMM175" s="122"/>
      <c r="AMN175" s="122"/>
      <c r="AMO175" s="122"/>
      <c r="AMP175" s="122"/>
      <c r="AMQ175" s="122"/>
      <c r="AMR175" s="122"/>
      <c r="AMS175" s="122"/>
      <c r="AMT175" s="122"/>
      <c r="AMU175" s="122"/>
      <c r="AMV175" s="122"/>
      <c r="AMW175" s="122"/>
      <c r="AMX175" s="122"/>
      <c r="AMY175" s="122"/>
      <c r="AMZ175" s="122"/>
      <c r="ANA175" s="122"/>
      <c r="ANB175" s="122"/>
      <c r="ANC175" s="122"/>
      <c r="AND175" s="122"/>
      <c r="ANE175" s="122"/>
      <c r="ANF175" s="122"/>
      <c r="ANG175" s="122"/>
      <c r="ANH175" s="122"/>
      <c r="ANI175" s="122"/>
      <c r="ANJ175" s="122"/>
      <c r="ANK175" s="122"/>
      <c r="ANL175" s="122"/>
      <c r="ANM175" s="122"/>
      <c r="ANN175" s="122"/>
      <c r="ANO175" s="122"/>
      <c r="ANP175" s="122"/>
      <c r="ANQ175" s="122"/>
      <c r="ANR175" s="122"/>
      <c r="ANS175" s="122"/>
      <c r="ANT175" s="122"/>
      <c r="ANU175" s="122"/>
      <c r="ANV175" s="122"/>
      <c r="ANW175" s="122"/>
      <c r="ANX175" s="122"/>
      <c r="ANY175" s="122"/>
      <c r="ANZ175" s="122"/>
      <c r="AOA175" s="122"/>
      <c r="AOB175" s="122"/>
      <c r="AOC175" s="122"/>
      <c r="AOD175" s="122"/>
      <c r="AOE175" s="122"/>
      <c r="AOF175" s="122"/>
      <c r="AOG175" s="122"/>
      <c r="AOH175" s="122"/>
      <c r="AOI175" s="122"/>
      <c r="AOJ175" s="122"/>
      <c r="AOK175" s="122"/>
      <c r="AOL175" s="122"/>
      <c r="AOM175" s="122"/>
      <c r="AON175" s="122"/>
      <c r="AOO175" s="122"/>
      <c r="AOP175" s="122"/>
      <c r="AOQ175" s="122"/>
      <c r="AOR175" s="122"/>
      <c r="AOS175" s="122"/>
      <c r="AOT175" s="122"/>
      <c r="AOU175" s="122"/>
      <c r="AOV175" s="122"/>
      <c r="AOW175" s="122"/>
      <c r="AOX175" s="122"/>
      <c r="AOY175" s="122"/>
      <c r="AOZ175" s="122"/>
      <c r="APA175" s="122"/>
      <c r="APB175" s="122"/>
      <c r="APC175" s="122"/>
      <c r="APD175" s="122"/>
      <c r="APE175" s="122"/>
      <c r="APF175" s="122"/>
      <c r="APG175" s="122"/>
      <c r="APH175" s="122"/>
      <c r="API175" s="122"/>
      <c r="APJ175" s="122"/>
      <c r="APK175" s="122"/>
      <c r="APL175" s="122"/>
      <c r="APM175" s="122"/>
      <c r="APN175" s="122"/>
      <c r="APO175" s="122"/>
      <c r="APP175" s="122"/>
      <c r="APQ175" s="122"/>
      <c r="APR175" s="122"/>
      <c r="APS175" s="122"/>
      <c r="APT175" s="122"/>
      <c r="APU175" s="122"/>
      <c r="APV175" s="122"/>
      <c r="APW175" s="122"/>
      <c r="APX175" s="122"/>
      <c r="APY175" s="122"/>
      <c r="APZ175" s="122"/>
      <c r="AQA175" s="122"/>
      <c r="AQB175" s="122"/>
      <c r="AQC175" s="122"/>
      <c r="AQD175" s="122"/>
      <c r="AQE175" s="122"/>
      <c r="AQF175" s="122"/>
      <c r="AQG175" s="122"/>
      <c r="AQH175" s="122"/>
      <c r="AQI175" s="122"/>
      <c r="AQJ175" s="122"/>
      <c r="AQK175" s="122"/>
      <c r="AQL175" s="122"/>
      <c r="AQM175" s="122"/>
      <c r="AQN175" s="122"/>
      <c r="AQO175" s="122"/>
      <c r="AQP175" s="122"/>
      <c r="AQQ175" s="122"/>
      <c r="AQR175" s="122"/>
      <c r="AQS175" s="122"/>
      <c r="AQT175" s="122"/>
      <c r="AQU175" s="122"/>
      <c r="AQV175" s="122"/>
      <c r="AQW175" s="122"/>
      <c r="AQX175" s="122"/>
      <c r="AQY175" s="122"/>
      <c r="AQZ175" s="122"/>
      <c r="ARA175" s="122"/>
      <c r="ARB175" s="122"/>
      <c r="ARC175" s="122"/>
      <c r="ARD175" s="122"/>
      <c r="ARE175" s="122"/>
      <c r="ARF175" s="122"/>
      <c r="ARG175" s="122"/>
      <c r="ARH175" s="122"/>
      <c r="ARI175" s="122"/>
      <c r="ARJ175" s="122"/>
      <c r="ARK175" s="122"/>
      <c r="ARL175" s="122"/>
      <c r="ARM175" s="122"/>
      <c r="ARN175" s="122"/>
      <c r="ARO175" s="122"/>
      <c r="ARP175" s="122"/>
      <c r="ARQ175" s="122"/>
      <c r="ARR175" s="122"/>
      <c r="ARS175" s="122"/>
      <c r="ART175" s="122"/>
      <c r="ARU175" s="122"/>
      <c r="ARV175" s="122"/>
      <c r="ARW175" s="122"/>
      <c r="ARX175" s="122"/>
      <c r="ARY175" s="122"/>
      <c r="ARZ175" s="122"/>
      <c r="ASA175" s="122"/>
      <c r="ASB175" s="122"/>
      <c r="ASC175" s="122"/>
      <c r="ASD175" s="122"/>
      <c r="ASE175" s="122"/>
      <c r="ASF175" s="122"/>
      <c r="ASG175" s="122"/>
      <c r="ASH175" s="122"/>
      <c r="ASI175" s="122"/>
      <c r="ASJ175" s="122"/>
      <c r="ASK175" s="122"/>
      <c r="ASL175" s="122"/>
      <c r="ASM175" s="122"/>
      <c r="ASN175" s="122"/>
      <c r="ASO175" s="122"/>
      <c r="ASP175" s="122"/>
      <c r="ASQ175" s="122"/>
      <c r="ASR175" s="122"/>
      <c r="ASS175" s="122"/>
      <c r="AST175" s="122"/>
      <c r="ASU175" s="122"/>
      <c r="ASV175" s="122"/>
      <c r="ASW175" s="122"/>
      <c r="ASX175" s="122"/>
      <c r="ASY175" s="122"/>
      <c r="ASZ175" s="122"/>
      <c r="ATA175" s="122"/>
      <c r="ATB175" s="122"/>
      <c r="ATC175" s="122"/>
      <c r="ATD175" s="122"/>
      <c r="ATE175" s="122"/>
      <c r="ATF175" s="122"/>
      <c r="ATG175" s="122"/>
      <c r="ATH175" s="122"/>
      <c r="ATI175" s="122"/>
      <c r="ATJ175" s="122"/>
      <c r="ATK175" s="122"/>
      <c r="ATL175" s="122"/>
      <c r="ATM175" s="122"/>
      <c r="ATN175" s="122"/>
      <c r="ATO175" s="122"/>
      <c r="ATP175" s="122"/>
      <c r="ATQ175" s="122"/>
      <c r="ATR175" s="122"/>
      <c r="ATS175" s="122"/>
      <c r="ATT175" s="122"/>
      <c r="ATU175" s="122"/>
      <c r="ATV175" s="122"/>
      <c r="ATW175" s="122"/>
      <c r="ATX175" s="122"/>
      <c r="ATY175" s="122"/>
      <c r="ATZ175" s="122"/>
      <c r="AUA175" s="122"/>
      <c r="AUB175" s="122"/>
      <c r="AUC175" s="122"/>
      <c r="AUD175" s="122"/>
      <c r="AUE175" s="122"/>
      <c r="AUF175" s="122"/>
      <c r="AUG175" s="122"/>
      <c r="AUH175" s="122"/>
      <c r="AUI175" s="122"/>
      <c r="AUJ175" s="122"/>
      <c r="AUK175" s="122"/>
      <c r="AUL175" s="122"/>
      <c r="AUM175" s="122"/>
      <c r="AUN175" s="122"/>
      <c r="AUO175" s="122"/>
      <c r="AUP175" s="122"/>
      <c r="AUQ175" s="122"/>
      <c r="AUR175" s="122"/>
      <c r="AUS175" s="122"/>
      <c r="AUT175" s="122"/>
      <c r="AUU175" s="122"/>
      <c r="AUV175" s="122"/>
      <c r="AUW175" s="122"/>
      <c r="AUX175" s="122"/>
      <c r="AUY175" s="122"/>
      <c r="AUZ175" s="122"/>
      <c r="AVA175" s="122"/>
      <c r="AVB175" s="122"/>
      <c r="AVC175" s="122"/>
      <c r="AVD175" s="122"/>
      <c r="AVE175" s="122"/>
      <c r="AVF175" s="122"/>
      <c r="AVG175" s="122"/>
      <c r="AVH175" s="122"/>
      <c r="AVI175" s="122"/>
      <c r="AVJ175" s="122"/>
      <c r="AVK175" s="122"/>
      <c r="AVL175" s="122"/>
      <c r="AVM175" s="122"/>
      <c r="AVN175" s="122"/>
      <c r="AVO175" s="122"/>
      <c r="AVP175" s="122"/>
      <c r="AVQ175" s="122"/>
      <c r="AVR175" s="122"/>
      <c r="AVS175" s="122"/>
      <c r="AVT175" s="122"/>
      <c r="AVU175" s="122"/>
      <c r="AVV175" s="122"/>
      <c r="AVW175" s="122"/>
      <c r="AVX175" s="122"/>
      <c r="AVY175" s="122"/>
      <c r="AVZ175" s="122"/>
      <c r="AWA175" s="122"/>
      <c r="AWB175" s="122"/>
      <c r="AWC175" s="122"/>
      <c r="AWD175" s="122"/>
      <c r="AWE175" s="122"/>
      <c r="AWF175" s="122"/>
      <c r="AWG175" s="122"/>
      <c r="AWH175" s="122"/>
      <c r="AWI175" s="122"/>
      <c r="AWJ175" s="122"/>
      <c r="AWK175" s="122"/>
      <c r="AWL175" s="122"/>
      <c r="AWM175" s="122"/>
      <c r="AWN175" s="122"/>
      <c r="AWO175" s="122"/>
      <c r="AWP175" s="122"/>
      <c r="AWQ175" s="122"/>
      <c r="AWR175" s="122"/>
      <c r="AWS175" s="122"/>
      <c r="AWT175" s="122"/>
      <c r="AWU175" s="122"/>
      <c r="AWV175" s="122"/>
      <c r="AWW175" s="122"/>
      <c r="AWX175" s="122"/>
      <c r="AWY175" s="122"/>
      <c r="AWZ175" s="122"/>
      <c r="AXA175" s="122"/>
      <c r="AXB175" s="122"/>
      <c r="AXC175" s="122"/>
      <c r="AXD175" s="122"/>
      <c r="AXE175" s="122"/>
      <c r="AXF175" s="122"/>
      <c r="AXG175" s="122"/>
      <c r="AXH175" s="122"/>
      <c r="AXI175" s="122"/>
      <c r="AXJ175" s="122"/>
      <c r="AXK175" s="122"/>
      <c r="AXL175" s="122"/>
      <c r="AXM175" s="122"/>
      <c r="AXN175" s="122"/>
      <c r="AXO175" s="122"/>
      <c r="AXP175" s="122"/>
      <c r="AXQ175" s="122"/>
      <c r="AXR175" s="122"/>
      <c r="AXS175" s="122"/>
      <c r="AXT175" s="122"/>
      <c r="AXU175" s="122"/>
      <c r="AXV175" s="122"/>
      <c r="AXW175" s="122"/>
      <c r="AXX175" s="122"/>
      <c r="AXY175" s="122"/>
      <c r="AXZ175" s="122"/>
      <c r="AYA175" s="122"/>
      <c r="AYB175" s="122"/>
      <c r="AYC175" s="122"/>
      <c r="AYD175" s="122"/>
      <c r="AYE175" s="122"/>
      <c r="AYF175" s="122"/>
      <c r="AYG175" s="122"/>
      <c r="AYH175" s="122"/>
      <c r="AYI175" s="122"/>
      <c r="AYJ175" s="122"/>
      <c r="AYK175" s="122"/>
      <c r="AYL175" s="122"/>
      <c r="AYM175" s="122"/>
      <c r="AYN175" s="122"/>
      <c r="AYO175" s="122"/>
      <c r="AYP175" s="122"/>
      <c r="AYQ175" s="122"/>
      <c r="AYR175" s="122"/>
      <c r="AYS175" s="122"/>
      <c r="AYT175" s="122"/>
      <c r="AYU175" s="122"/>
      <c r="AYV175" s="122"/>
      <c r="AYW175" s="122"/>
      <c r="AYX175" s="122"/>
      <c r="AYY175" s="122"/>
      <c r="AYZ175" s="122"/>
      <c r="AZA175" s="122"/>
      <c r="AZB175" s="122"/>
      <c r="AZC175" s="122"/>
      <c r="AZD175" s="122"/>
      <c r="AZE175" s="122"/>
      <c r="AZF175" s="122"/>
      <c r="AZG175" s="122"/>
      <c r="AZH175" s="122"/>
      <c r="AZI175" s="122"/>
      <c r="AZJ175" s="122"/>
      <c r="AZK175" s="122"/>
      <c r="AZL175" s="122"/>
      <c r="AZM175" s="122"/>
      <c r="AZN175" s="122"/>
      <c r="AZO175" s="122"/>
      <c r="AZP175" s="122"/>
      <c r="AZQ175" s="122"/>
      <c r="AZR175" s="122"/>
      <c r="AZS175" s="122"/>
      <c r="AZT175" s="122"/>
      <c r="AZU175" s="122"/>
      <c r="AZV175" s="122"/>
      <c r="AZW175" s="122"/>
      <c r="AZX175" s="122"/>
      <c r="AZY175" s="122"/>
      <c r="AZZ175" s="122"/>
      <c r="BAA175" s="122"/>
      <c r="BAB175" s="122"/>
      <c r="BAC175" s="122"/>
      <c r="BAD175" s="122"/>
      <c r="BAE175" s="122"/>
      <c r="BAF175" s="122"/>
      <c r="BAG175" s="122"/>
      <c r="BAH175" s="122"/>
      <c r="BAI175" s="122"/>
      <c r="BAJ175" s="122"/>
      <c r="BAK175" s="122"/>
      <c r="BAL175" s="122"/>
      <c r="BAM175" s="122"/>
      <c r="BAN175" s="122"/>
      <c r="BAO175" s="122"/>
      <c r="BAP175" s="122"/>
      <c r="BAQ175" s="122"/>
      <c r="BAR175" s="122"/>
      <c r="BAS175" s="122"/>
      <c r="BAT175" s="122"/>
      <c r="BAU175" s="122"/>
      <c r="BAV175" s="122"/>
      <c r="BAW175" s="122"/>
      <c r="BAX175" s="122"/>
      <c r="BAY175" s="122"/>
      <c r="BAZ175" s="122"/>
      <c r="BBA175" s="122"/>
      <c r="BBB175" s="122"/>
      <c r="BBC175" s="122"/>
      <c r="BBD175" s="122"/>
      <c r="BBE175" s="122"/>
      <c r="BBF175" s="122"/>
      <c r="BBG175" s="122"/>
      <c r="BBH175" s="122"/>
      <c r="BBI175" s="122"/>
      <c r="BBJ175" s="122"/>
      <c r="BBK175" s="122"/>
      <c r="BBL175" s="122"/>
      <c r="BBM175" s="122"/>
      <c r="BBN175" s="122"/>
      <c r="BBO175" s="122"/>
      <c r="BBP175" s="122"/>
      <c r="BBQ175" s="122"/>
      <c r="BBR175" s="122"/>
      <c r="BBS175" s="122"/>
      <c r="BBT175" s="122"/>
      <c r="BBU175" s="122"/>
      <c r="BBV175" s="122"/>
      <c r="BBW175" s="122"/>
      <c r="BBX175" s="122"/>
      <c r="BBY175" s="122"/>
      <c r="BBZ175" s="122"/>
      <c r="BCA175" s="122"/>
      <c r="BCB175" s="122"/>
      <c r="BCC175" s="122"/>
      <c r="BCD175" s="122"/>
      <c r="BCE175" s="122"/>
      <c r="BCF175" s="122"/>
      <c r="BCG175" s="122"/>
      <c r="BCH175" s="122"/>
      <c r="BCI175" s="122"/>
      <c r="BCJ175" s="122"/>
      <c r="BCK175" s="122"/>
      <c r="BCL175" s="122"/>
      <c r="BCM175" s="122"/>
      <c r="BCN175" s="122"/>
      <c r="BCO175" s="122"/>
      <c r="BCP175" s="122"/>
      <c r="BCQ175" s="122"/>
      <c r="BCR175" s="122"/>
      <c r="BCS175" s="122"/>
      <c r="BCT175" s="122"/>
      <c r="BCU175" s="122"/>
      <c r="BCV175" s="122"/>
      <c r="BCW175" s="122"/>
      <c r="BCX175" s="122"/>
      <c r="BCY175" s="122"/>
      <c r="BCZ175" s="122"/>
      <c r="BDA175" s="122"/>
      <c r="BDB175" s="122"/>
      <c r="BDC175" s="122"/>
      <c r="BDD175" s="122"/>
      <c r="BDE175" s="122"/>
      <c r="BDF175" s="122"/>
      <c r="BDG175" s="122"/>
      <c r="BDH175" s="122"/>
      <c r="BDI175" s="122"/>
      <c r="BDJ175" s="122"/>
      <c r="BDK175" s="122"/>
      <c r="BDL175" s="122"/>
      <c r="BDM175" s="122"/>
      <c r="BDN175" s="122"/>
      <c r="BDO175" s="122"/>
      <c r="BDP175" s="122"/>
      <c r="BDQ175" s="122"/>
      <c r="BDR175" s="122"/>
      <c r="BDS175" s="122"/>
      <c r="BDT175" s="122"/>
      <c r="BDU175" s="122"/>
      <c r="BDV175" s="122"/>
      <c r="BDW175" s="122"/>
      <c r="BDX175" s="122"/>
      <c r="BDY175" s="122"/>
      <c r="BDZ175" s="122"/>
      <c r="BEA175" s="122"/>
      <c r="BEB175" s="122"/>
      <c r="BEC175" s="122"/>
      <c r="BED175" s="122"/>
      <c r="BEE175" s="122"/>
      <c r="BEF175" s="122"/>
      <c r="BEG175" s="122"/>
      <c r="BEH175" s="122"/>
      <c r="BEI175" s="122"/>
      <c r="BEJ175" s="122"/>
      <c r="BEK175" s="122"/>
      <c r="BEL175" s="122"/>
      <c r="BEM175" s="122"/>
      <c r="BEN175" s="122"/>
      <c r="BEO175" s="122"/>
      <c r="BEP175" s="122"/>
      <c r="BEQ175" s="122"/>
      <c r="BER175" s="122"/>
      <c r="BES175" s="122"/>
      <c r="BET175" s="122"/>
      <c r="BEU175" s="122"/>
      <c r="BEV175" s="122"/>
      <c r="BEW175" s="122"/>
      <c r="BEX175" s="122"/>
      <c r="BEY175" s="122"/>
      <c r="BEZ175" s="122"/>
      <c r="BFA175" s="122"/>
      <c r="BFB175" s="122"/>
      <c r="BFC175" s="122"/>
      <c r="BFD175" s="122"/>
      <c r="BFE175" s="122"/>
      <c r="BFF175" s="122"/>
      <c r="BFG175" s="122"/>
      <c r="BFH175" s="122"/>
      <c r="BFI175" s="122"/>
      <c r="BFJ175" s="122"/>
      <c r="BFK175" s="122"/>
      <c r="BFL175" s="122"/>
      <c r="BFM175" s="122"/>
      <c r="BFN175" s="122"/>
      <c r="BFO175" s="122"/>
      <c r="BFP175" s="122"/>
      <c r="BFQ175" s="122"/>
      <c r="BFR175" s="122"/>
      <c r="BFS175" s="122"/>
      <c r="BFT175" s="122"/>
      <c r="BFU175" s="122"/>
      <c r="BFV175" s="122"/>
      <c r="BFW175" s="122"/>
      <c r="BFX175" s="122"/>
      <c r="BFY175" s="122"/>
      <c r="BFZ175" s="122"/>
      <c r="BGA175" s="122"/>
      <c r="BGB175" s="122"/>
      <c r="BGC175" s="122"/>
      <c r="BGD175" s="122"/>
      <c r="BGE175" s="122"/>
      <c r="BGF175" s="122"/>
      <c r="BGG175" s="122"/>
      <c r="BGH175" s="122"/>
      <c r="BGI175" s="122"/>
      <c r="BGJ175" s="122"/>
      <c r="BGK175" s="122"/>
      <c r="BGL175" s="122"/>
      <c r="BGM175" s="122"/>
      <c r="BGN175" s="122"/>
      <c r="BGO175" s="122"/>
      <c r="BGP175" s="122"/>
      <c r="BGQ175" s="122"/>
      <c r="BGR175" s="122"/>
      <c r="BGS175" s="122"/>
      <c r="BGT175" s="122"/>
      <c r="BGU175" s="122"/>
      <c r="BGV175" s="122"/>
      <c r="BGW175" s="122"/>
      <c r="BGX175" s="122"/>
      <c r="BGY175" s="122"/>
      <c r="BGZ175" s="122"/>
      <c r="BHA175" s="122"/>
      <c r="BHB175" s="122"/>
      <c r="BHC175" s="122"/>
      <c r="BHD175" s="122"/>
      <c r="BHE175" s="122"/>
      <c r="BHF175" s="122"/>
      <c r="BHG175" s="122"/>
      <c r="BHH175" s="122"/>
      <c r="BHI175" s="122"/>
      <c r="BHJ175" s="122"/>
      <c r="BHK175" s="122"/>
      <c r="BHL175" s="122"/>
      <c r="BHM175" s="122"/>
      <c r="BHN175" s="122"/>
      <c r="BHO175" s="122"/>
      <c r="BHP175" s="122"/>
      <c r="BHQ175" s="122"/>
      <c r="BHR175" s="122"/>
      <c r="BHS175" s="122"/>
      <c r="BHT175" s="122"/>
      <c r="BHU175" s="122"/>
      <c r="BHV175" s="122"/>
      <c r="BHW175" s="122"/>
      <c r="BHX175" s="122"/>
      <c r="BHY175" s="122"/>
      <c r="BHZ175" s="122"/>
      <c r="BIA175" s="122"/>
      <c r="BIB175" s="122"/>
      <c r="BIC175" s="122"/>
      <c r="BID175" s="122"/>
      <c r="BIE175" s="122"/>
      <c r="BIF175" s="122"/>
      <c r="BIG175" s="122"/>
      <c r="BIH175" s="122"/>
      <c r="BII175" s="122"/>
      <c r="BIJ175" s="122"/>
      <c r="BIK175" s="122"/>
      <c r="BIL175" s="122"/>
      <c r="BIM175" s="122"/>
      <c r="BIN175" s="122"/>
      <c r="BIO175" s="122"/>
      <c r="BIP175" s="122"/>
      <c r="BIQ175" s="122"/>
      <c r="BIR175" s="122"/>
      <c r="BIS175" s="122"/>
      <c r="BIT175" s="122"/>
      <c r="BIU175" s="122"/>
      <c r="BIV175" s="122"/>
      <c r="BIW175" s="122"/>
      <c r="BIX175" s="122"/>
      <c r="BIY175" s="122"/>
      <c r="BIZ175" s="122"/>
      <c r="BJA175" s="122"/>
      <c r="BJB175" s="122"/>
      <c r="BJC175" s="122"/>
      <c r="BJD175" s="122"/>
      <c r="BJE175" s="122"/>
      <c r="BJF175" s="122"/>
      <c r="BJG175" s="122"/>
      <c r="BJH175" s="122"/>
      <c r="BJI175" s="122"/>
      <c r="BJJ175" s="122"/>
      <c r="BJK175" s="122"/>
      <c r="BJL175" s="122"/>
      <c r="BJM175" s="122"/>
      <c r="BJN175" s="122"/>
      <c r="BJO175" s="122"/>
      <c r="BJP175" s="122"/>
      <c r="BJQ175" s="122"/>
      <c r="BJR175" s="122"/>
      <c r="BJS175" s="122"/>
      <c r="BJT175" s="122"/>
      <c r="BJU175" s="122"/>
      <c r="BJV175" s="122"/>
      <c r="BJW175" s="122"/>
      <c r="BJX175" s="122"/>
      <c r="BJY175" s="122"/>
      <c r="BJZ175" s="122"/>
      <c r="BKA175" s="122"/>
      <c r="BKB175" s="122"/>
      <c r="BKC175" s="122"/>
      <c r="BKD175" s="122"/>
      <c r="BKE175" s="122"/>
      <c r="BKF175" s="122"/>
      <c r="BKG175" s="122"/>
      <c r="BKH175" s="122"/>
      <c r="BKI175" s="122"/>
      <c r="BKJ175" s="122"/>
      <c r="BKK175" s="122"/>
      <c r="BKL175" s="122"/>
      <c r="BKM175" s="122"/>
      <c r="BKN175" s="122"/>
      <c r="BKO175" s="122"/>
      <c r="BKP175" s="122"/>
      <c r="BKQ175" s="122"/>
      <c r="BKR175" s="122"/>
      <c r="BKS175" s="122"/>
      <c r="BKT175" s="122"/>
      <c r="BKU175" s="122"/>
      <c r="BKV175" s="122"/>
      <c r="BKW175" s="122"/>
      <c r="BKX175" s="122"/>
      <c r="BKY175" s="122"/>
      <c r="BKZ175" s="122"/>
      <c r="BLA175" s="122"/>
      <c r="BLB175" s="122"/>
      <c r="BLC175" s="122"/>
      <c r="BLD175" s="122"/>
      <c r="BLE175" s="122"/>
      <c r="BLF175" s="122"/>
      <c r="BLG175" s="122"/>
      <c r="BLH175" s="122"/>
      <c r="BLI175" s="122"/>
      <c r="BLJ175" s="122"/>
      <c r="BLK175" s="122"/>
      <c r="BLL175" s="122"/>
      <c r="BLM175" s="122"/>
      <c r="BLN175" s="122"/>
      <c r="BLO175" s="122"/>
      <c r="BLP175" s="122"/>
      <c r="BLQ175" s="122"/>
      <c r="BLR175" s="122"/>
      <c r="BLS175" s="122"/>
      <c r="BLT175" s="122"/>
      <c r="BLU175" s="122"/>
      <c r="BLV175" s="122"/>
      <c r="BLW175" s="122"/>
      <c r="BLX175" s="122"/>
      <c r="BLY175" s="122"/>
      <c r="BLZ175" s="122"/>
      <c r="BMA175" s="122"/>
      <c r="BMB175" s="122"/>
      <c r="BMC175" s="122"/>
      <c r="BMD175" s="122"/>
      <c r="BME175" s="122"/>
      <c r="BMF175" s="122"/>
      <c r="BMG175" s="122"/>
      <c r="BMH175" s="122"/>
      <c r="BMI175" s="122"/>
      <c r="BMJ175" s="122"/>
      <c r="BMK175" s="122"/>
      <c r="BML175" s="122"/>
      <c r="BMM175" s="122"/>
      <c r="BMN175" s="122"/>
      <c r="BMO175" s="122"/>
      <c r="BMP175" s="122"/>
      <c r="BMQ175" s="122"/>
      <c r="BMR175" s="122"/>
      <c r="BMS175" s="122"/>
      <c r="BMT175" s="122"/>
      <c r="BMU175" s="122"/>
      <c r="BMV175" s="122"/>
      <c r="BMW175" s="122"/>
      <c r="BMX175" s="122"/>
      <c r="BMY175" s="122"/>
      <c r="BMZ175" s="122"/>
      <c r="BNA175" s="122"/>
      <c r="BNB175" s="122"/>
      <c r="BNC175" s="122"/>
      <c r="BND175" s="122"/>
      <c r="BNE175" s="122"/>
      <c r="BNF175" s="122"/>
      <c r="BNG175" s="122"/>
      <c r="BNH175" s="122"/>
      <c r="BNI175" s="122"/>
      <c r="BNJ175" s="122"/>
      <c r="BNK175" s="122"/>
      <c r="BNL175" s="122"/>
      <c r="BNM175" s="122"/>
      <c r="BNN175" s="122"/>
      <c r="BNO175" s="122"/>
      <c r="BNP175" s="122"/>
      <c r="BNQ175" s="122"/>
      <c r="BNR175" s="122"/>
      <c r="BNS175" s="122"/>
      <c r="BNT175" s="122"/>
      <c r="BNU175" s="122"/>
      <c r="BNV175" s="122"/>
      <c r="BNW175" s="122"/>
      <c r="BNX175" s="122"/>
      <c r="BNY175" s="122"/>
      <c r="BNZ175" s="122"/>
      <c r="BOA175" s="122"/>
      <c r="BOB175" s="122"/>
      <c r="BOC175" s="122"/>
      <c r="BOD175" s="122"/>
      <c r="BOE175" s="122"/>
      <c r="BOF175" s="122"/>
      <c r="BOG175" s="122"/>
      <c r="BOH175" s="122"/>
      <c r="BOI175" s="122"/>
      <c r="BOJ175" s="122"/>
      <c r="BOK175" s="122"/>
      <c r="BOL175" s="122"/>
      <c r="BOM175" s="122"/>
      <c r="BON175" s="122"/>
      <c r="BOO175" s="122"/>
      <c r="BOP175" s="122"/>
      <c r="BOQ175" s="122"/>
      <c r="BOR175" s="122"/>
      <c r="BOS175" s="122"/>
      <c r="BOT175" s="122"/>
      <c r="BOU175" s="122"/>
      <c r="BOV175" s="122"/>
      <c r="BOW175" s="122"/>
      <c r="BOX175" s="122"/>
      <c r="BOY175" s="122"/>
      <c r="BOZ175" s="122"/>
      <c r="BPA175" s="122"/>
      <c r="BPB175" s="122"/>
      <c r="BPC175" s="122"/>
      <c r="BPD175" s="122"/>
      <c r="BPE175" s="122"/>
      <c r="BPF175" s="122"/>
      <c r="BPG175" s="122"/>
      <c r="BPH175" s="122"/>
      <c r="BPI175" s="122"/>
      <c r="BPJ175" s="122"/>
      <c r="BPK175" s="122"/>
      <c r="BPL175" s="122"/>
      <c r="BPM175" s="122"/>
      <c r="BPN175" s="122"/>
      <c r="BPO175" s="122"/>
      <c r="BPP175" s="122"/>
      <c r="BPQ175" s="122"/>
      <c r="BPR175" s="122"/>
      <c r="BPS175" s="122"/>
      <c r="BPT175" s="122"/>
      <c r="BPU175" s="122"/>
      <c r="BPV175" s="122"/>
      <c r="BPW175" s="122"/>
      <c r="BPX175" s="122"/>
      <c r="BPY175" s="122"/>
      <c r="BPZ175" s="122"/>
      <c r="BQA175" s="122"/>
      <c r="BQB175" s="122"/>
      <c r="BQC175" s="122"/>
      <c r="BQD175" s="122"/>
      <c r="BQE175" s="122"/>
      <c r="BQF175" s="122"/>
      <c r="BQG175" s="122"/>
      <c r="BQH175" s="122"/>
      <c r="BQI175" s="122"/>
      <c r="BQJ175" s="122"/>
      <c r="BQK175" s="122"/>
      <c r="BQL175" s="122"/>
      <c r="BQM175" s="122"/>
      <c r="BQN175" s="122"/>
      <c r="BQO175" s="122"/>
      <c r="BQP175" s="122"/>
      <c r="BQQ175" s="122"/>
      <c r="BQR175" s="122"/>
      <c r="BQS175" s="122"/>
      <c r="BQT175" s="122"/>
      <c r="BQU175" s="122"/>
      <c r="BQV175" s="122"/>
      <c r="BQW175" s="122"/>
      <c r="BQX175" s="122"/>
      <c r="BQY175" s="122"/>
      <c r="BQZ175" s="122"/>
      <c r="BRA175" s="122"/>
      <c r="BRB175" s="122"/>
      <c r="BRC175" s="122"/>
      <c r="BRD175" s="122"/>
      <c r="BRE175" s="122"/>
      <c r="BRF175" s="122"/>
      <c r="BRG175" s="122"/>
      <c r="BRH175" s="122"/>
      <c r="BRI175" s="122"/>
      <c r="BRJ175" s="122"/>
      <c r="BRK175" s="122"/>
      <c r="BRL175" s="122"/>
      <c r="BRM175" s="122"/>
      <c r="BRN175" s="122"/>
      <c r="BRO175" s="122"/>
      <c r="BRP175" s="122"/>
      <c r="BRQ175" s="122"/>
      <c r="BRR175" s="122"/>
      <c r="BRS175" s="122"/>
      <c r="BRT175" s="122"/>
      <c r="BRU175" s="122"/>
      <c r="BRV175" s="122"/>
      <c r="BRW175" s="122"/>
      <c r="BRX175" s="122"/>
      <c r="BRY175" s="122"/>
      <c r="BRZ175" s="122"/>
      <c r="BSA175" s="122"/>
      <c r="BSB175" s="122"/>
      <c r="BSC175" s="122"/>
      <c r="BSD175" s="122"/>
      <c r="BSE175" s="122"/>
      <c r="BSF175" s="122"/>
      <c r="BSG175" s="122"/>
      <c r="BSH175" s="122"/>
      <c r="BSI175" s="122"/>
      <c r="BSJ175" s="122"/>
      <c r="BSK175" s="122"/>
      <c r="BSL175" s="122"/>
      <c r="BSM175" s="122"/>
      <c r="BSN175" s="122"/>
      <c r="BSO175" s="122"/>
      <c r="BSP175" s="122"/>
      <c r="BSQ175" s="122"/>
      <c r="BSR175" s="122"/>
      <c r="BSS175" s="122"/>
      <c r="BST175" s="122"/>
      <c r="BSU175" s="122"/>
      <c r="BSV175" s="122"/>
      <c r="BSW175" s="122"/>
      <c r="BSX175" s="122"/>
      <c r="BSY175" s="122"/>
      <c r="BSZ175" s="122"/>
      <c r="BTA175" s="122"/>
      <c r="BTB175" s="122"/>
      <c r="BTC175" s="122"/>
      <c r="BTD175" s="122"/>
      <c r="BTE175" s="122"/>
      <c r="BTF175" s="122"/>
      <c r="BTG175" s="122"/>
      <c r="BTH175" s="122"/>
      <c r="BTI175" s="122"/>
      <c r="BTJ175" s="122"/>
      <c r="BTK175" s="122"/>
      <c r="BTL175" s="122"/>
      <c r="BTM175" s="122"/>
      <c r="BTN175" s="122"/>
      <c r="BTO175" s="122"/>
      <c r="BTP175" s="122"/>
      <c r="BTQ175" s="122"/>
      <c r="BTR175" s="122"/>
      <c r="BTS175" s="122"/>
      <c r="BTT175" s="122"/>
      <c r="BTU175" s="122"/>
      <c r="BTV175" s="122"/>
      <c r="BTW175" s="122"/>
      <c r="BTX175" s="122"/>
      <c r="BTY175" s="122"/>
      <c r="BTZ175" s="122"/>
      <c r="BUA175" s="122"/>
      <c r="BUB175" s="122"/>
      <c r="BUC175" s="122"/>
      <c r="BUD175" s="122"/>
      <c r="BUE175" s="122"/>
      <c r="BUF175" s="122"/>
      <c r="BUG175" s="122"/>
      <c r="BUH175" s="122"/>
      <c r="BUI175" s="122"/>
      <c r="BUJ175" s="122"/>
      <c r="BUK175" s="122"/>
      <c r="BUL175" s="122"/>
      <c r="BUM175" s="122"/>
      <c r="BUN175" s="122"/>
      <c r="BUO175" s="122"/>
      <c r="BUP175" s="122"/>
      <c r="BUQ175" s="122"/>
      <c r="BUR175" s="122"/>
      <c r="BUS175" s="122"/>
      <c r="BUT175" s="122"/>
      <c r="BUU175" s="122"/>
      <c r="BUV175" s="122"/>
      <c r="BUW175" s="122"/>
      <c r="BUX175" s="122"/>
      <c r="BUY175" s="122"/>
      <c r="BUZ175" s="122"/>
      <c r="BVA175" s="122"/>
      <c r="BVB175" s="122"/>
      <c r="BVC175" s="122"/>
      <c r="BVD175" s="122"/>
      <c r="BVE175" s="122"/>
      <c r="BVF175" s="122"/>
      <c r="BVG175" s="122"/>
      <c r="BVH175" s="122"/>
      <c r="BVI175" s="122"/>
      <c r="BVJ175" s="122"/>
      <c r="BVK175" s="122"/>
      <c r="BVL175" s="122"/>
      <c r="BVM175" s="122"/>
      <c r="BVN175" s="122"/>
      <c r="BVO175" s="122"/>
      <c r="BVP175" s="122"/>
      <c r="BVQ175" s="122"/>
      <c r="BVR175" s="122"/>
      <c r="BVS175" s="122"/>
      <c r="BVT175" s="122"/>
      <c r="BVU175" s="122"/>
      <c r="BVV175" s="122"/>
      <c r="BVW175" s="122"/>
      <c r="BVX175" s="122"/>
      <c r="BVY175" s="122"/>
      <c r="BVZ175" s="122"/>
      <c r="BWA175" s="122"/>
      <c r="BWB175" s="122"/>
      <c r="BWC175" s="122"/>
      <c r="BWD175" s="122"/>
      <c r="BWE175" s="122"/>
      <c r="BWF175" s="122"/>
      <c r="BWG175" s="122"/>
      <c r="BWH175" s="122"/>
      <c r="BWI175" s="122"/>
      <c r="BWJ175" s="122"/>
      <c r="BWK175" s="122"/>
      <c r="BWL175" s="122"/>
      <c r="BWM175" s="122"/>
      <c r="BWN175" s="122"/>
      <c r="BWO175" s="122"/>
      <c r="BWP175" s="122"/>
      <c r="BWQ175" s="122"/>
      <c r="BWR175" s="122"/>
      <c r="BWS175" s="122"/>
      <c r="BWT175" s="122"/>
      <c r="BWU175" s="122"/>
      <c r="BWV175" s="122"/>
      <c r="BWW175" s="122"/>
      <c r="BWX175" s="122"/>
      <c r="BWY175" s="122"/>
      <c r="BWZ175" s="122"/>
      <c r="BXA175" s="122"/>
      <c r="BXB175" s="122"/>
      <c r="BXC175" s="122"/>
      <c r="BXD175" s="122"/>
      <c r="BXE175" s="122"/>
      <c r="BXF175" s="122"/>
      <c r="BXG175" s="122"/>
      <c r="BXH175" s="122"/>
      <c r="BXI175" s="122"/>
      <c r="BXJ175" s="122"/>
      <c r="BXK175" s="122"/>
      <c r="BXL175" s="122"/>
      <c r="BXM175" s="122"/>
      <c r="BXN175" s="122"/>
      <c r="BXO175" s="122"/>
      <c r="BXP175" s="122"/>
      <c r="BXQ175" s="122"/>
      <c r="BXR175" s="122"/>
      <c r="BXS175" s="122"/>
      <c r="BXT175" s="122"/>
      <c r="BXU175" s="122"/>
      <c r="BXV175" s="122"/>
      <c r="BXW175" s="122"/>
      <c r="BXX175" s="122"/>
      <c r="BXY175" s="122"/>
      <c r="BXZ175" s="122"/>
      <c r="BYA175" s="122"/>
      <c r="BYB175" s="122"/>
      <c r="BYC175" s="122"/>
      <c r="BYD175" s="122"/>
      <c r="BYE175" s="122"/>
      <c r="BYF175" s="122"/>
      <c r="BYG175" s="122"/>
      <c r="BYH175" s="122"/>
      <c r="BYI175" s="122"/>
      <c r="BYJ175" s="122"/>
      <c r="BYK175" s="122"/>
      <c r="BYL175" s="122"/>
      <c r="BYM175" s="122"/>
      <c r="BYN175" s="122"/>
      <c r="BYO175" s="122"/>
      <c r="BYP175" s="122"/>
      <c r="BYQ175" s="122"/>
      <c r="BYR175" s="122"/>
      <c r="BYS175" s="122"/>
      <c r="BYT175" s="122"/>
      <c r="BYU175" s="122"/>
      <c r="BYV175" s="122"/>
      <c r="BYW175" s="122"/>
      <c r="BYX175" s="122"/>
      <c r="BYY175" s="122"/>
      <c r="BYZ175" s="122"/>
      <c r="BZA175" s="122"/>
      <c r="BZB175" s="122"/>
      <c r="BZC175" s="122"/>
      <c r="BZD175" s="122"/>
      <c r="BZE175" s="122"/>
      <c r="BZF175" s="122"/>
      <c r="BZG175" s="122"/>
      <c r="BZH175" s="122"/>
      <c r="BZI175" s="122"/>
      <c r="BZJ175" s="122"/>
      <c r="BZK175" s="122"/>
      <c r="BZL175" s="122"/>
      <c r="BZM175" s="122"/>
      <c r="BZN175" s="122"/>
      <c r="BZO175" s="122"/>
      <c r="BZP175" s="122"/>
      <c r="BZQ175" s="122"/>
      <c r="BZR175" s="122"/>
      <c r="BZS175" s="122"/>
      <c r="BZT175" s="122"/>
      <c r="BZU175" s="122"/>
      <c r="BZV175" s="122"/>
      <c r="BZW175" s="122"/>
      <c r="BZX175" s="122"/>
      <c r="BZY175" s="122"/>
      <c r="BZZ175" s="122"/>
      <c r="CAA175" s="122"/>
      <c r="CAB175" s="122"/>
      <c r="CAC175" s="122"/>
      <c r="CAD175" s="122"/>
      <c r="CAE175" s="122"/>
      <c r="CAF175" s="122"/>
      <c r="CAG175" s="122"/>
      <c r="CAH175" s="122"/>
      <c r="CAI175" s="122"/>
      <c r="CAJ175" s="122"/>
      <c r="CAK175" s="122"/>
      <c r="CAL175" s="122"/>
      <c r="CAM175" s="122"/>
      <c r="CAN175" s="122"/>
      <c r="CAO175" s="122"/>
      <c r="CAP175" s="122"/>
      <c r="CAQ175" s="122"/>
      <c r="CAR175" s="122"/>
      <c r="CAS175" s="122"/>
      <c r="CAT175" s="122"/>
      <c r="CAU175" s="122"/>
      <c r="CAV175" s="122"/>
      <c r="CAW175" s="122"/>
      <c r="CAX175" s="122"/>
      <c r="CAY175" s="122"/>
      <c r="CAZ175" s="122"/>
      <c r="CBA175" s="122"/>
      <c r="CBB175" s="122"/>
      <c r="CBC175" s="122"/>
      <c r="CBD175" s="122"/>
      <c r="CBE175" s="122"/>
      <c r="CBF175" s="122"/>
      <c r="CBG175" s="122"/>
      <c r="CBH175" s="122"/>
      <c r="CBI175" s="122"/>
      <c r="CBJ175" s="122"/>
      <c r="CBK175" s="122"/>
      <c r="CBL175" s="122"/>
      <c r="CBM175" s="122"/>
      <c r="CBN175" s="122"/>
      <c r="CBO175" s="122"/>
      <c r="CBP175" s="122"/>
      <c r="CBQ175" s="122"/>
      <c r="CBR175" s="122"/>
      <c r="CBS175" s="122"/>
      <c r="CBT175" s="122"/>
      <c r="CBU175" s="122"/>
      <c r="CBV175" s="122"/>
      <c r="CBW175" s="122"/>
      <c r="CBX175" s="122"/>
      <c r="CBY175" s="122"/>
      <c r="CBZ175" s="122"/>
      <c r="CCA175" s="122"/>
      <c r="CCB175" s="122"/>
      <c r="CCC175" s="122"/>
      <c r="CCD175" s="122"/>
      <c r="CCE175" s="122"/>
      <c r="CCF175" s="122"/>
      <c r="CCG175" s="122"/>
      <c r="CCH175" s="122"/>
      <c r="CCI175" s="122"/>
      <c r="CCJ175" s="122"/>
      <c r="CCK175" s="122"/>
      <c r="CCL175" s="122"/>
      <c r="CCM175" s="122"/>
      <c r="CCN175" s="122"/>
      <c r="CCO175" s="122"/>
      <c r="CCP175" s="122"/>
      <c r="CCQ175" s="122"/>
      <c r="CCR175" s="122"/>
      <c r="CCS175" s="122"/>
      <c r="CCT175" s="122"/>
      <c r="CCU175" s="122"/>
      <c r="CCV175" s="122"/>
      <c r="CCW175" s="122"/>
      <c r="CCX175" s="122"/>
      <c r="CCY175" s="122"/>
      <c r="CCZ175" s="122"/>
      <c r="CDA175" s="122"/>
      <c r="CDB175" s="122"/>
      <c r="CDC175" s="122"/>
      <c r="CDD175" s="122"/>
      <c r="CDE175" s="122"/>
      <c r="CDF175" s="122"/>
      <c r="CDG175" s="122"/>
      <c r="CDH175" s="122"/>
      <c r="CDI175" s="122"/>
      <c r="CDJ175" s="122"/>
      <c r="CDK175" s="122"/>
      <c r="CDL175" s="122"/>
      <c r="CDM175" s="122"/>
      <c r="CDN175" s="122"/>
      <c r="CDO175" s="122"/>
      <c r="CDP175" s="122"/>
      <c r="CDQ175" s="122"/>
      <c r="CDR175" s="122"/>
      <c r="CDS175" s="122"/>
      <c r="CDT175" s="122"/>
      <c r="CDU175" s="122"/>
      <c r="CDV175" s="122"/>
      <c r="CDW175" s="122"/>
      <c r="CDX175" s="122"/>
      <c r="CDY175" s="122"/>
      <c r="CDZ175" s="122"/>
      <c r="CEA175" s="122"/>
      <c r="CEB175" s="122"/>
      <c r="CEC175" s="122"/>
      <c r="CED175" s="122"/>
      <c r="CEE175" s="122"/>
      <c r="CEF175" s="122"/>
      <c r="CEG175" s="122"/>
      <c r="CEH175" s="122"/>
      <c r="CEI175" s="122"/>
      <c r="CEJ175" s="122"/>
      <c r="CEK175" s="122"/>
      <c r="CEL175" s="122"/>
      <c r="CEM175" s="122"/>
      <c r="CEN175" s="122"/>
      <c r="CEO175" s="122"/>
      <c r="CEP175" s="122"/>
      <c r="CEQ175" s="122"/>
      <c r="CER175" s="122"/>
      <c r="CES175" s="122"/>
      <c r="CET175" s="122"/>
      <c r="CEU175" s="122"/>
      <c r="CEV175" s="122"/>
      <c r="CEW175" s="122"/>
      <c r="CEX175" s="122"/>
      <c r="CEY175" s="122"/>
      <c r="CEZ175" s="122"/>
      <c r="CFA175" s="122"/>
      <c r="CFB175" s="122"/>
      <c r="CFC175" s="122"/>
      <c r="CFD175" s="122"/>
      <c r="CFE175" s="122"/>
      <c r="CFF175" s="122"/>
      <c r="CFG175" s="122"/>
      <c r="CFH175" s="122"/>
      <c r="CFI175" s="122"/>
      <c r="CFJ175" s="122"/>
      <c r="CFK175" s="122"/>
      <c r="CFL175" s="122"/>
      <c r="CFM175" s="122"/>
      <c r="CFN175" s="122"/>
      <c r="CFO175" s="122"/>
      <c r="CFP175" s="122"/>
      <c r="CFQ175" s="122"/>
      <c r="CFR175" s="122"/>
      <c r="CFS175" s="122"/>
      <c r="CFT175" s="122"/>
      <c r="CFU175" s="122"/>
      <c r="CFV175" s="122"/>
      <c r="CFW175" s="122"/>
      <c r="CFX175" s="122"/>
      <c r="CFY175" s="122"/>
      <c r="CFZ175" s="122"/>
      <c r="CGA175" s="122"/>
      <c r="CGB175" s="122"/>
      <c r="CGC175" s="122"/>
      <c r="CGD175" s="122"/>
      <c r="CGE175" s="122"/>
      <c r="CGF175" s="122"/>
      <c r="CGG175" s="122"/>
      <c r="CGH175" s="122"/>
      <c r="CGI175" s="122"/>
      <c r="CGJ175" s="122"/>
      <c r="CGK175" s="122"/>
      <c r="CGL175" s="122"/>
      <c r="CGM175" s="122"/>
      <c r="CGN175" s="122"/>
      <c r="CGO175" s="122"/>
      <c r="CGP175" s="122"/>
      <c r="CGQ175" s="122"/>
      <c r="CGR175" s="122"/>
      <c r="CGS175" s="122"/>
      <c r="CGT175" s="122"/>
      <c r="CGU175" s="122"/>
      <c r="CGV175" s="122"/>
      <c r="CGW175" s="122"/>
      <c r="CGX175" s="122"/>
      <c r="CGY175" s="122"/>
      <c r="CGZ175" s="122"/>
      <c r="CHA175" s="122"/>
      <c r="CHB175" s="122"/>
      <c r="CHC175" s="122"/>
      <c r="CHD175" s="122"/>
      <c r="CHE175" s="122"/>
      <c r="CHF175" s="122"/>
      <c r="CHG175" s="122"/>
      <c r="CHH175" s="122"/>
      <c r="CHI175" s="122"/>
      <c r="CHJ175" s="122"/>
      <c r="CHK175" s="122"/>
      <c r="CHL175" s="122"/>
      <c r="CHM175" s="122"/>
      <c r="CHN175" s="122"/>
      <c r="CHO175" s="122"/>
      <c r="CHP175" s="122"/>
      <c r="CHQ175" s="122"/>
      <c r="CHR175" s="122"/>
      <c r="CHS175" s="122"/>
      <c r="CHT175" s="122"/>
      <c r="CHU175" s="122"/>
      <c r="CHV175" s="122"/>
      <c r="CHW175" s="122"/>
      <c r="CHX175" s="122"/>
      <c r="CHY175" s="122"/>
      <c r="CHZ175" s="122"/>
      <c r="CIA175" s="122"/>
      <c r="CIB175" s="122"/>
      <c r="CIC175" s="122"/>
      <c r="CID175" s="122"/>
      <c r="CIE175" s="122"/>
      <c r="CIF175" s="122"/>
      <c r="CIG175" s="122"/>
      <c r="CIH175" s="122"/>
      <c r="CII175" s="122"/>
      <c r="CIJ175" s="122"/>
      <c r="CIK175" s="122"/>
      <c r="CIL175" s="122"/>
      <c r="CIM175" s="122"/>
      <c r="CIN175" s="122"/>
      <c r="CIO175" s="122"/>
      <c r="CIP175" s="122"/>
      <c r="CIQ175" s="122"/>
      <c r="CIR175" s="122"/>
      <c r="CIS175" s="122"/>
      <c r="CIT175" s="122"/>
      <c r="CIU175" s="122"/>
      <c r="CIV175" s="122"/>
      <c r="CIW175" s="122"/>
      <c r="CIX175" s="122"/>
      <c r="CIY175" s="122"/>
      <c r="CIZ175" s="122"/>
      <c r="CJA175" s="122"/>
      <c r="CJB175" s="122"/>
      <c r="CJC175" s="122"/>
      <c r="CJD175" s="122"/>
      <c r="CJE175" s="122"/>
      <c r="CJF175" s="122"/>
      <c r="CJG175" s="122"/>
      <c r="CJH175" s="122"/>
      <c r="CJI175" s="122"/>
      <c r="CJJ175" s="122"/>
      <c r="CJK175" s="122"/>
      <c r="CJL175" s="122"/>
      <c r="CJM175" s="122"/>
      <c r="CJN175" s="122"/>
      <c r="CJO175" s="122"/>
      <c r="CJP175" s="122"/>
      <c r="CJQ175" s="122"/>
      <c r="CJR175" s="122"/>
      <c r="CJS175" s="122"/>
      <c r="CJT175" s="122"/>
      <c r="CJU175" s="122"/>
      <c r="CJV175" s="122"/>
      <c r="CJW175" s="122"/>
      <c r="CJX175" s="122"/>
      <c r="CJY175" s="122"/>
      <c r="CJZ175" s="122"/>
      <c r="CKA175" s="122"/>
      <c r="CKB175" s="122"/>
      <c r="CKC175" s="122"/>
      <c r="CKD175" s="122"/>
      <c r="CKE175" s="122"/>
      <c r="CKF175" s="122"/>
      <c r="CKG175" s="122"/>
      <c r="CKH175" s="122"/>
      <c r="CKI175" s="122"/>
      <c r="CKJ175" s="122"/>
      <c r="CKK175" s="122"/>
      <c r="CKL175" s="122"/>
      <c r="CKM175" s="122"/>
      <c r="CKN175" s="122"/>
      <c r="CKO175" s="122"/>
      <c r="CKP175" s="122"/>
      <c r="CKQ175" s="122"/>
      <c r="CKR175" s="122"/>
      <c r="CKS175" s="122"/>
      <c r="CKT175" s="122"/>
      <c r="CKU175" s="122"/>
      <c r="CKV175" s="122"/>
      <c r="CKW175" s="122"/>
      <c r="CKX175" s="122"/>
      <c r="CKY175" s="122"/>
      <c r="CKZ175" s="122"/>
      <c r="CLA175" s="122"/>
      <c r="CLB175" s="122"/>
      <c r="CLC175" s="122"/>
      <c r="CLD175" s="122"/>
      <c r="CLE175" s="122"/>
      <c r="CLF175" s="122"/>
      <c r="CLG175" s="122"/>
      <c r="CLH175" s="122"/>
      <c r="CLI175" s="122"/>
      <c r="CLJ175" s="122"/>
      <c r="CLK175" s="122"/>
      <c r="CLL175" s="122"/>
      <c r="CLM175" s="122"/>
      <c r="CLN175" s="122"/>
      <c r="CLO175" s="122"/>
      <c r="CLP175" s="122"/>
      <c r="CLQ175" s="122"/>
      <c r="CLR175" s="122"/>
      <c r="CLS175" s="122"/>
      <c r="CLT175" s="122"/>
      <c r="CLU175" s="122"/>
      <c r="CLV175" s="122"/>
      <c r="CLW175" s="122"/>
      <c r="CLX175" s="122"/>
      <c r="CLY175" s="122"/>
      <c r="CLZ175" s="122"/>
      <c r="CMA175" s="122"/>
      <c r="CMB175" s="122"/>
      <c r="CMC175" s="122"/>
      <c r="CMD175" s="122"/>
      <c r="CME175" s="122"/>
      <c r="CMF175" s="122"/>
      <c r="CMG175" s="122"/>
      <c r="CMH175" s="122"/>
      <c r="CMI175" s="122"/>
      <c r="CMJ175" s="122"/>
      <c r="CMK175" s="122"/>
      <c r="CML175" s="122"/>
      <c r="CMM175" s="122"/>
      <c r="CMN175" s="122"/>
      <c r="CMO175" s="122"/>
      <c r="CMP175" s="122"/>
      <c r="CMQ175" s="122"/>
      <c r="CMR175" s="122"/>
      <c r="CMS175" s="122"/>
      <c r="CMT175" s="122"/>
      <c r="CMU175" s="122"/>
      <c r="CMV175" s="122"/>
      <c r="CMW175" s="122"/>
      <c r="CMX175" s="122"/>
      <c r="CMY175" s="122"/>
      <c r="CMZ175" s="122"/>
      <c r="CNA175" s="122"/>
      <c r="CNB175" s="122"/>
      <c r="CNC175" s="122"/>
      <c r="CND175" s="122"/>
      <c r="CNE175" s="122"/>
      <c r="CNF175" s="122"/>
      <c r="CNG175" s="122"/>
      <c r="CNH175" s="122"/>
      <c r="CNI175" s="122"/>
      <c r="CNJ175" s="122"/>
      <c r="CNK175" s="122"/>
      <c r="CNL175" s="122"/>
      <c r="CNM175" s="122"/>
      <c r="CNN175" s="122"/>
      <c r="CNO175" s="122"/>
      <c r="CNP175" s="122"/>
      <c r="CNQ175" s="122"/>
      <c r="CNR175" s="122"/>
      <c r="CNS175" s="122"/>
      <c r="CNT175" s="122"/>
      <c r="CNU175" s="122"/>
      <c r="CNV175" s="122"/>
      <c r="CNW175" s="122"/>
      <c r="CNX175" s="122"/>
      <c r="CNY175" s="122"/>
      <c r="CNZ175" s="122"/>
      <c r="COA175" s="122"/>
      <c r="COB175" s="122"/>
      <c r="COC175" s="122"/>
      <c r="COD175" s="122"/>
      <c r="COE175" s="122"/>
      <c r="COF175" s="122"/>
      <c r="COG175" s="122"/>
      <c r="COH175" s="122"/>
      <c r="COI175" s="122"/>
      <c r="COJ175" s="122"/>
      <c r="COK175" s="122"/>
      <c r="COL175" s="122"/>
      <c r="COM175" s="122"/>
      <c r="CON175" s="122"/>
      <c r="COO175" s="122"/>
      <c r="COP175" s="122"/>
      <c r="COQ175" s="122"/>
      <c r="COR175" s="122"/>
      <c r="COS175" s="122"/>
      <c r="COT175" s="122"/>
      <c r="COU175" s="122"/>
      <c r="COV175" s="122"/>
      <c r="COW175" s="122"/>
      <c r="COX175" s="122"/>
      <c r="COY175" s="122"/>
      <c r="COZ175" s="122"/>
      <c r="CPA175" s="122"/>
      <c r="CPB175" s="122"/>
      <c r="CPC175" s="122"/>
      <c r="CPD175" s="122"/>
      <c r="CPE175" s="122"/>
      <c r="CPF175" s="122"/>
      <c r="CPG175" s="122"/>
      <c r="CPH175" s="122"/>
      <c r="CPI175" s="122"/>
      <c r="CPJ175" s="122"/>
      <c r="CPK175" s="122"/>
      <c r="CPL175" s="122"/>
      <c r="CPM175" s="122"/>
      <c r="CPN175" s="122"/>
      <c r="CPO175" s="122"/>
      <c r="CPP175" s="122"/>
      <c r="CPQ175" s="122"/>
      <c r="CPR175" s="122"/>
      <c r="CPS175" s="122"/>
      <c r="CPT175" s="122"/>
      <c r="CPU175" s="122"/>
      <c r="CPV175" s="122"/>
      <c r="CPW175" s="122"/>
      <c r="CPX175" s="122"/>
      <c r="CPY175" s="122"/>
      <c r="CPZ175" s="122"/>
      <c r="CQA175" s="122"/>
      <c r="CQB175" s="122"/>
      <c r="CQC175" s="122"/>
      <c r="CQD175" s="122"/>
      <c r="CQE175" s="122"/>
      <c r="CQF175" s="122"/>
      <c r="CQG175" s="122"/>
      <c r="CQH175" s="122"/>
      <c r="CQI175" s="122"/>
      <c r="CQJ175" s="122"/>
      <c r="CQK175" s="122"/>
      <c r="CQL175" s="122"/>
      <c r="CQM175" s="122"/>
      <c r="CQN175" s="122"/>
      <c r="CQO175" s="122"/>
      <c r="CQP175" s="122"/>
      <c r="CQQ175" s="122"/>
      <c r="CQR175" s="122"/>
      <c r="CQS175" s="122"/>
      <c r="CQT175" s="122"/>
      <c r="CQU175" s="122"/>
      <c r="CQV175" s="122"/>
      <c r="CQW175" s="122"/>
      <c r="CQX175" s="122"/>
      <c r="CQY175" s="122"/>
      <c r="CQZ175" s="122"/>
      <c r="CRA175" s="122"/>
      <c r="CRB175" s="122"/>
      <c r="CRC175" s="122"/>
      <c r="CRD175" s="122"/>
      <c r="CRE175" s="122"/>
      <c r="CRF175" s="122"/>
      <c r="CRG175" s="122"/>
      <c r="CRH175" s="122"/>
      <c r="CRI175" s="122"/>
      <c r="CRJ175" s="122"/>
      <c r="CRK175" s="122"/>
      <c r="CRL175" s="122"/>
      <c r="CRM175" s="122"/>
      <c r="CRN175" s="122"/>
      <c r="CRO175" s="122"/>
      <c r="CRP175" s="122"/>
      <c r="CRQ175" s="122"/>
      <c r="CRR175" s="122"/>
      <c r="CRS175" s="122"/>
      <c r="CRT175" s="122"/>
      <c r="CRU175" s="122"/>
      <c r="CRV175" s="122"/>
      <c r="CRW175" s="122"/>
      <c r="CRX175" s="122"/>
      <c r="CRY175" s="122"/>
      <c r="CRZ175" s="122"/>
      <c r="CSA175" s="122"/>
      <c r="CSB175" s="122"/>
      <c r="CSC175" s="122"/>
      <c r="CSD175" s="122"/>
      <c r="CSE175" s="122"/>
      <c r="CSF175" s="122"/>
      <c r="CSG175" s="122"/>
      <c r="CSH175" s="122"/>
      <c r="CSI175" s="122"/>
      <c r="CSJ175" s="122"/>
      <c r="CSK175" s="122"/>
      <c r="CSL175" s="122"/>
      <c r="CSM175" s="122"/>
      <c r="CSN175" s="122"/>
      <c r="CSO175" s="122"/>
      <c r="CSP175" s="122"/>
      <c r="CSQ175" s="122"/>
      <c r="CSR175" s="122"/>
      <c r="CSS175" s="122"/>
      <c r="CST175" s="122"/>
      <c r="CSU175" s="122"/>
      <c r="CSV175" s="122"/>
      <c r="CSW175" s="122"/>
      <c r="CSX175" s="122"/>
      <c r="CSY175" s="122"/>
      <c r="CSZ175" s="122"/>
      <c r="CTA175" s="122"/>
      <c r="CTB175" s="122"/>
      <c r="CTC175" s="122"/>
      <c r="CTD175" s="122"/>
      <c r="CTE175" s="122"/>
      <c r="CTF175" s="122"/>
      <c r="CTG175" s="122"/>
      <c r="CTH175" s="122"/>
      <c r="CTI175" s="122"/>
      <c r="CTJ175" s="122"/>
      <c r="CTK175" s="122"/>
      <c r="CTL175" s="122"/>
      <c r="CTM175" s="122"/>
      <c r="CTN175" s="122"/>
      <c r="CTO175" s="122"/>
      <c r="CTP175" s="122"/>
      <c r="CTQ175" s="122"/>
      <c r="CTR175" s="122"/>
      <c r="CTS175" s="122"/>
      <c r="CTT175" s="122"/>
      <c r="CTU175" s="122"/>
      <c r="CTV175" s="122"/>
      <c r="CTW175" s="122"/>
      <c r="CTX175" s="122"/>
      <c r="CTY175" s="122"/>
      <c r="CTZ175" s="122"/>
      <c r="CUA175" s="122"/>
      <c r="CUB175" s="122"/>
      <c r="CUC175" s="122"/>
      <c r="CUD175" s="122"/>
      <c r="CUE175" s="122"/>
      <c r="CUF175" s="122"/>
      <c r="CUG175" s="122"/>
      <c r="CUH175" s="122"/>
      <c r="CUI175" s="122"/>
      <c r="CUJ175" s="122"/>
      <c r="CUK175" s="122"/>
      <c r="CUL175" s="122"/>
      <c r="CUM175" s="122"/>
      <c r="CUN175" s="122"/>
      <c r="CUO175" s="122"/>
      <c r="CUP175" s="122"/>
      <c r="CUQ175" s="122"/>
      <c r="CUR175" s="122"/>
      <c r="CUS175" s="122"/>
      <c r="CUT175" s="122"/>
      <c r="CUU175" s="122"/>
      <c r="CUV175" s="122"/>
      <c r="CUW175" s="122"/>
      <c r="CUX175" s="122"/>
      <c r="CUY175" s="122"/>
      <c r="CUZ175" s="122"/>
      <c r="CVA175" s="122"/>
      <c r="CVB175" s="122"/>
      <c r="CVC175" s="122"/>
      <c r="CVD175" s="122"/>
      <c r="CVE175" s="122"/>
      <c r="CVF175" s="122"/>
      <c r="CVG175" s="122"/>
      <c r="CVH175" s="122"/>
      <c r="CVI175" s="122"/>
      <c r="CVJ175" s="122"/>
      <c r="CVK175" s="122"/>
      <c r="CVL175" s="122"/>
      <c r="CVM175" s="122"/>
      <c r="CVN175" s="122"/>
      <c r="CVO175" s="122"/>
      <c r="CVP175" s="122"/>
      <c r="CVQ175" s="122"/>
      <c r="CVR175" s="122"/>
      <c r="CVS175" s="122"/>
      <c r="CVT175" s="122"/>
      <c r="CVU175" s="122"/>
      <c r="CVV175" s="122"/>
      <c r="CVW175" s="122"/>
      <c r="CVX175" s="122"/>
      <c r="CVY175" s="122"/>
      <c r="CVZ175" s="122"/>
      <c r="CWA175" s="122"/>
      <c r="CWB175" s="122"/>
      <c r="CWC175" s="122"/>
      <c r="CWD175" s="122"/>
      <c r="CWE175" s="122"/>
      <c r="CWF175" s="122"/>
      <c r="CWG175" s="122"/>
      <c r="CWH175" s="122"/>
      <c r="CWI175" s="122"/>
      <c r="CWJ175" s="122"/>
      <c r="CWK175" s="122"/>
      <c r="CWL175" s="122"/>
      <c r="CWM175" s="122"/>
      <c r="CWN175" s="122"/>
      <c r="CWO175" s="122"/>
      <c r="CWP175" s="122"/>
      <c r="CWQ175" s="122"/>
      <c r="CWR175" s="122"/>
      <c r="CWS175" s="122"/>
      <c r="CWT175" s="122"/>
      <c r="CWU175" s="122"/>
      <c r="CWV175" s="122"/>
      <c r="CWW175" s="122"/>
      <c r="CWX175" s="122"/>
      <c r="CWY175" s="122"/>
      <c r="CWZ175" s="122"/>
      <c r="CXA175" s="122"/>
      <c r="CXB175" s="122"/>
      <c r="CXC175" s="122"/>
      <c r="CXD175" s="122"/>
      <c r="CXE175" s="122"/>
      <c r="CXF175" s="122"/>
      <c r="CXG175" s="122"/>
      <c r="CXH175" s="122"/>
      <c r="CXI175" s="122"/>
      <c r="CXJ175" s="122"/>
      <c r="CXK175" s="122"/>
      <c r="CXL175" s="122"/>
      <c r="CXM175" s="122"/>
      <c r="CXN175" s="122"/>
      <c r="CXO175" s="122"/>
      <c r="CXP175" s="122"/>
      <c r="CXQ175" s="122"/>
      <c r="CXR175" s="122"/>
      <c r="CXS175" s="122"/>
      <c r="CXT175" s="122"/>
      <c r="CXU175" s="122"/>
      <c r="CXV175" s="122"/>
      <c r="CXW175" s="122"/>
      <c r="CXX175" s="122"/>
      <c r="CXY175" s="122"/>
      <c r="CXZ175" s="122"/>
      <c r="CYA175" s="122"/>
      <c r="CYB175" s="122"/>
      <c r="CYC175" s="122"/>
      <c r="CYD175" s="122"/>
      <c r="CYE175" s="122"/>
      <c r="CYF175" s="122"/>
      <c r="CYG175" s="122"/>
      <c r="CYH175" s="122"/>
      <c r="CYI175" s="122"/>
      <c r="CYJ175" s="122"/>
      <c r="CYK175" s="122"/>
      <c r="CYL175" s="122"/>
      <c r="CYM175" s="122"/>
      <c r="CYN175" s="122"/>
      <c r="CYO175" s="122"/>
      <c r="CYP175" s="122"/>
      <c r="CYQ175" s="122"/>
      <c r="CYR175" s="122"/>
      <c r="CYS175" s="122"/>
      <c r="CYT175" s="122"/>
      <c r="CYU175" s="122"/>
      <c r="CYV175" s="122"/>
      <c r="CYW175" s="122"/>
      <c r="CYX175" s="122"/>
      <c r="CYY175" s="122"/>
      <c r="CYZ175" s="122"/>
      <c r="CZA175" s="122"/>
      <c r="CZB175" s="122"/>
      <c r="CZC175" s="122"/>
      <c r="CZD175" s="122"/>
      <c r="CZE175" s="122"/>
      <c r="CZF175" s="122"/>
      <c r="CZG175" s="122"/>
      <c r="CZH175" s="122"/>
      <c r="CZI175" s="122"/>
      <c r="CZJ175" s="122"/>
      <c r="CZK175" s="122"/>
      <c r="CZL175" s="122"/>
      <c r="CZM175" s="122"/>
      <c r="CZN175" s="122"/>
      <c r="CZO175" s="122"/>
      <c r="CZP175" s="122"/>
      <c r="CZQ175" s="122"/>
      <c r="CZR175" s="122"/>
      <c r="CZS175" s="122"/>
      <c r="CZT175" s="122"/>
      <c r="CZU175" s="122"/>
      <c r="CZV175" s="122"/>
      <c r="CZW175" s="122"/>
      <c r="CZX175" s="122"/>
      <c r="CZY175" s="122"/>
      <c r="CZZ175" s="122"/>
      <c r="DAA175" s="122"/>
      <c r="DAB175" s="122"/>
      <c r="DAC175" s="122"/>
      <c r="DAD175" s="122"/>
      <c r="DAE175" s="122"/>
      <c r="DAF175" s="122"/>
      <c r="DAG175" s="122"/>
      <c r="DAH175" s="122"/>
      <c r="DAI175" s="122"/>
      <c r="DAJ175" s="122"/>
      <c r="DAK175" s="122"/>
      <c r="DAL175" s="122"/>
      <c r="DAM175" s="122"/>
      <c r="DAN175" s="122"/>
      <c r="DAO175" s="122"/>
      <c r="DAP175" s="122"/>
      <c r="DAQ175" s="122"/>
      <c r="DAR175" s="122"/>
      <c r="DAS175" s="122"/>
      <c r="DAT175" s="122"/>
      <c r="DAU175" s="122"/>
      <c r="DAV175" s="122"/>
      <c r="DAW175" s="122"/>
      <c r="DAX175" s="122"/>
      <c r="DAY175" s="122"/>
      <c r="DAZ175" s="122"/>
      <c r="DBA175" s="122"/>
      <c r="DBB175" s="122"/>
      <c r="DBC175" s="122"/>
      <c r="DBD175" s="122"/>
      <c r="DBE175" s="122"/>
      <c r="DBF175" s="122"/>
      <c r="DBG175" s="122"/>
      <c r="DBH175" s="122"/>
      <c r="DBI175" s="122"/>
      <c r="DBJ175" s="122"/>
      <c r="DBK175" s="122"/>
      <c r="DBL175" s="122"/>
      <c r="DBM175" s="122"/>
      <c r="DBN175" s="122"/>
      <c r="DBO175" s="122"/>
      <c r="DBP175" s="122"/>
      <c r="DBQ175" s="122"/>
      <c r="DBR175" s="122"/>
      <c r="DBS175" s="122"/>
      <c r="DBT175" s="122"/>
      <c r="DBU175" s="122"/>
      <c r="DBV175" s="122"/>
      <c r="DBW175" s="122"/>
      <c r="DBX175" s="122"/>
      <c r="DBY175" s="122"/>
      <c r="DBZ175" s="122"/>
      <c r="DCA175" s="122"/>
      <c r="DCB175" s="122"/>
      <c r="DCC175" s="122"/>
      <c r="DCD175" s="122"/>
      <c r="DCE175" s="122"/>
      <c r="DCF175" s="122"/>
      <c r="DCG175" s="122"/>
      <c r="DCH175" s="122"/>
      <c r="DCI175" s="122"/>
      <c r="DCJ175" s="122"/>
      <c r="DCK175" s="122"/>
      <c r="DCL175" s="122"/>
      <c r="DCM175" s="122"/>
      <c r="DCN175" s="122"/>
      <c r="DCO175" s="122"/>
      <c r="DCP175" s="122"/>
      <c r="DCQ175" s="122"/>
      <c r="DCR175" s="122"/>
      <c r="DCS175" s="122"/>
      <c r="DCT175" s="122"/>
      <c r="DCU175" s="122"/>
      <c r="DCV175" s="122"/>
      <c r="DCW175" s="122"/>
      <c r="DCX175" s="122"/>
      <c r="DCY175" s="122"/>
      <c r="DCZ175" s="122"/>
      <c r="DDA175" s="122"/>
      <c r="DDB175" s="122"/>
      <c r="DDC175" s="122"/>
      <c r="DDD175" s="122"/>
      <c r="DDE175" s="122"/>
      <c r="DDF175" s="122"/>
      <c r="DDG175" s="122"/>
      <c r="DDH175" s="122"/>
      <c r="DDI175" s="122"/>
      <c r="DDJ175" s="122"/>
      <c r="DDK175" s="122"/>
      <c r="DDL175" s="122"/>
      <c r="DDM175" s="122"/>
      <c r="DDN175" s="122"/>
      <c r="DDO175" s="122"/>
      <c r="DDP175" s="122"/>
      <c r="DDQ175" s="122"/>
      <c r="DDR175" s="122"/>
      <c r="DDS175" s="122"/>
      <c r="DDT175" s="122"/>
      <c r="DDU175" s="122"/>
      <c r="DDV175" s="122"/>
      <c r="DDW175" s="122"/>
      <c r="DDX175" s="122"/>
      <c r="DDY175" s="122"/>
      <c r="DDZ175" s="122"/>
      <c r="DEA175" s="122"/>
      <c r="DEB175" s="122"/>
      <c r="DEC175" s="122"/>
      <c r="DED175" s="122"/>
      <c r="DEE175" s="122"/>
      <c r="DEF175" s="122"/>
      <c r="DEG175" s="122"/>
      <c r="DEH175" s="122"/>
      <c r="DEI175" s="122"/>
      <c r="DEJ175" s="122"/>
      <c r="DEK175" s="122"/>
      <c r="DEL175" s="122"/>
      <c r="DEM175" s="122"/>
      <c r="DEN175" s="122"/>
      <c r="DEO175" s="122"/>
      <c r="DEP175" s="122"/>
      <c r="DEQ175" s="122"/>
      <c r="DER175" s="122"/>
      <c r="DES175" s="122"/>
      <c r="DET175" s="122"/>
      <c r="DEU175" s="122"/>
      <c r="DEV175" s="122"/>
      <c r="DEW175" s="122"/>
      <c r="DEX175" s="122"/>
      <c r="DEY175" s="122"/>
      <c r="DEZ175" s="122"/>
      <c r="DFA175" s="122"/>
      <c r="DFB175" s="122"/>
      <c r="DFC175" s="122"/>
      <c r="DFD175" s="122"/>
      <c r="DFE175" s="122"/>
      <c r="DFF175" s="122"/>
      <c r="DFG175" s="122"/>
      <c r="DFH175" s="122"/>
      <c r="DFI175" s="122"/>
      <c r="DFJ175" s="122"/>
      <c r="DFK175" s="122"/>
      <c r="DFL175" s="122"/>
      <c r="DFM175" s="122"/>
      <c r="DFN175" s="122"/>
      <c r="DFO175" s="122"/>
      <c r="DFP175" s="122"/>
      <c r="DFQ175" s="122"/>
      <c r="DFR175" s="122"/>
      <c r="DFS175" s="122"/>
      <c r="DFT175" s="122"/>
      <c r="DFU175" s="122"/>
      <c r="DFV175" s="122"/>
      <c r="DFW175" s="122"/>
      <c r="DFX175" s="122"/>
      <c r="DFY175" s="122"/>
      <c r="DFZ175" s="122"/>
      <c r="DGA175" s="122"/>
      <c r="DGB175" s="122"/>
      <c r="DGC175" s="122"/>
      <c r="DGD175" s="122"/>
      <c r="DGE175" s="122"/>
      <c r="DGF175" s="122"/>
      <c r="DGG175" s="122"/>
      <c r="DGH175" s="122"/>
      <c r="DGI175" s="122"/>
      <c r="DGJ175" s="122"/>
      <c r="DGK175" s="122"/>
      <c r="DGL175" s="122"/>
      <c r="DGM175" s="122"/>
      <c r="DGN175" s="122"/>
      <c r="DGO175" s="122"/>
      <c r="DGP175" s="122"/>
      <c r="DGQ175" s="122"/>
      <c r="DGR175" s="122"/>
      <c r="DGS175" s="122"/>
      <c r="DGT175" s="122"/>
      <c r="DGU175" s="122"/>
      <c r="DGV175" s="122"/>
      <c r="DGW175" s="122"/>
      <c r="DGX175" s="122"/>
      <c r="DGY175" s="122"/>
      <c r="DGZ175" s="122"/>
      <c r="DHA175" s="122"/>
      <c r="DHB175" s="122"/>
      <c r="DHC175" s="122"/>
      <c r="DHD175" s="122"/>
      <c r="DHE175" s="122"/>
      <c r="DHF175" s="122"/>
      <c r="DHG175" s="122"/>
      <c r="DHH175" s="122"/>
      <c r="DHI175" s="122"/>
      <c r="DHJ175" s="122"/>
      <c r="DHK175" s="122"/>
      <c r="DHL175" s="122"/>
      <c r="DHM175" s="122"/>
      <c r="DHN175" s="122"/>
      <c r="DHO175" s="122"/>
      <c r="DHP175" s="122"/>
      <c r="DHQ175" s="122"/>
      <c r="DHR175" s="122"/>
      <c r="DHS175" s="122"/>
      <c r="DHT175" s="122"/>
      <c r="DHU175" s="122"/>
      <c r="DHV175" s="122"/>
      <c r="DHW175" s="122"/>
      <c r="DHX175" s="122"/>
      <c r="DHY175" s="122"/>
      <c r="DHZ175" s="122"/>
      <c r="DIA175" s="122"/>
      <c r="DIB175" s="122"/>
      <c r="DIC175" s="122"/>
      <c r="DID175" s="122"/>
      <c r="DIE175" s="122"/>
      <c r="DIF175" s="122"/>
      <c r="DIG175" s="122"/>
      <c r="DIH175" s="122"/>
      <c r="DII175" s="122"/>
      <c r="DIJ175" s="122"/>
      <c r="DIK175" s="122"/>
      <c r="DIL175" s="122"/>
      <c r="DIM175" s="122"/>
      <c r="DIN175" s="122"/>
      <c r="DIO175" s="122"/>
      <c r="DIP175" s="122"/>
      <c r="DIQ175" s="122"/>
      <c r="DIR175" s="122"/>
      <c r="DIS175" s="122"/>
      <c r="DIT175" s="122"/>
      <c r="DIU175" s="122"/>
      <c r="DIV175" s="122"/>
      <c r="DIW175" s="122"/>
      <c r="DIX175" s="122"/>
      <c r="DIY175" s="122"/>
      <c r="DIZ175" s="122"/>
      <c r="DJA175" s="122"/>
      <c r="DJB175" s="122"/>
      <c r="DJC175" s="122"/>
      <c r="DJD175" s="122"/>
      <c r="DJE175" s="122"/>
      <c r="DJF175" s="122"/>
      <c r="DJG175" s="122"/>
      <c r="DJH175" s="122"/>
      <c r="DJI175" s="122"/>
      <c r="DJJ175" s="122"/>
      <c r="DJK175" s="122"/>
      <c r="DJL175" s="122"/>
      <c r="DJM175" s="122"/>
      <c r="DJN175" s="122"/>
      <c r="DJO175" s="122"/>
      <c r="DJP175" s="122"/>
      <c r="DJQ175" s="122"/>
      <c r="DJR175" s="122"/>
      <c r="DJS175" s="122"/>
      <c r="DJT175" s="122"/>
      <c r="DJU175" s="122"/>
      <c r="DJV175" s="122"/>
      <c r="DJW175" s="122"/>
      <c r="DJX175" s="122"/>
      <c r="DJY175" s="122"/>
      <c r="DJZ175" s="122"/>
      <c r="DKA175" s="122"/>
      <c r="DKB175" s="122"/>
      <c r="DKC175" s="122"/>
      <c r="DKD175" s="122"/>
      <c r="DKE175" s="122"/>
      <c r="DKF175" s="122"/>
      <c r="DKG175" s="122"/>
      <c r="DKH175" s="122"/>
      <c r="DKI175" s="122"/>
      <c r="DKJ175" s="122"/>
      <c r="DKK175" s="122"/>
      <c r="DKL175" s="122"/>
      <c r="DKM175" s="122"/>
      <c r="DKN175" s="122"/>
      <c r="DKO175" s="122"/>
      <c r="DKP175" s="122"/>
      <c r="DKQ175" s="122"/>
      <c r="DKR175" s="122"/>
      <c r="DKS175" s="122"/>
      <c r="DKT175" s="122"/>
      <c r="DKU175" s="122"/>
      <c r="DKV175" s="122"/>
      <c r="DKW175" s="122"/>
      <c r="DKX175" s="122"/>
      <c r="DKY175" s="122"/>
      <c r="DKZ175" s="122"/>
      <c r="DLA175" s="122"/>
      <c r="DLB175" s="122"/>
      <c r="DLC175" s="122"/>
      <c r="DLD175" s="122"/>
      <c r="DLE175" s="122"/>
      <c r="DLF175" s="122"/>
      <c r="DLG175" s="122"/>
      <c r="DLH175" s="122"/>
      <c r="DLI175" s="122"/>
      <c r="DLJ175" s="122"/>
      <c r="DLK175" s="122"/>
      <c r="DLL175" s="122"/>
      <c r="DLM175" s="122"/>
      <c r="DLN175" s="122"/>
      <c r="DLO175" s="122"/>
      <c r="DLP175" s="122"/>
      <c r="DLQ175" s="122"/>
      <c r="DLR175" s="122"/>
      <c r="DLS175" s="122"/>
      <c r="DLT175" s="122"/>
      <c r="DLU175" s="122"/>
      <c r="DLV175" s="122"/>
      <c r="DLW175" s="122"/>
      <c r="DLX175" s="122"/>
      <c r="DLY175" s="122"/>
      <c r="DLZ175" s="122"/>
      <c r="DMA175" s="122"/>
      <c r="DMB175" s="122"/>
      <c r="DMC175" s="122"/>
      <c r="DMD175" s="122"/>
      <c r="DME175" s="122"/>
      <c r="DMF175" s="122"/>
      <c r="DMG175" s="122"/>
      <c r="DMH175" s="122"/>
      <c r="DMI175" s="122"/>
      <c r="DMJ175" s="122"/>
      <c r="DMK175" s="122"/>
      <c r="DML175" s="122"/>
      <c r="DMM175" s="122"/>
      <c r="DMN175" s="122"/>
      <c r="DMO175" s="122"/>
      <c r="DMP175" s="122"/>
      <c r="DMQ175" s="122"/>
      <c r="DMR175" s="122"/>
      <c r="DMS175" s="122"/>
      <c r="DMT175" s="122"/>
      <c r="DMU175" s="122"/>
      <c r="DMV175" s="122"/>
      <c r="DMW175" s="122"/>
      <c r="DMX175" s="122"/>
      <c r="DMY175" s="122"/>
      <c r="DMZ175" s="122"/>
      <c r="DNA175" s="122"/>
      <c r="DNB175" s="122"/>
      <c r="DNC175" s="122"/>
      <c r="DND175" s="122"/>
      <c r="DNE175" s="122"/>
      <c r="DNF175" s="122"/>
      <c r="DNG175" s="122"/>
      <c r="DNH175" s="122"/>
      <c r="DNI175" s="122"/>
      <c r="DNJ175" s="122"/>
      <c r="DNK175" s="122"/>
      <c r="DNL175" s="122"/>
      <c r="DNM175" s="122"/>
      <c r="DNN175" s="122"/>
      <c r="DNO175" s="122"/>
      <c r="DNP175" s="122"/>
      <c r="DNQ175" s="122"/>
      <c r="DNR175" s="122"/>
      <c r="DNS175" s="122"/>
      <c r="DNT175" s="122"/>
      <c r="DNU175" s="122"/>
      <c r="DNV175" s="122"/>
      <c r="DNW175" s="122"/>
      <c r="DNX175" s="122"/>
      <c r="DNY175" s="122"/>
      <c r="DNZ175" s="122"/>
      <c r="DOA175" s="122"/>
      <c r="DOB175" s="122"/>
      <c r="DOC175" s="122"/>
      <c r="DOD175" s="122"/>
      <c r="DOE175" s="122"/>
      <c r="DOF175" s="122"/>
      <c r="DOG175" s="122"/>
      <c r="DOH175" s="122"/>
      <c r="DOI175" s="122"/>
      <c r="DOJ175" s="122"/>
      <c r="DOK175" s="122"/>
      <c r="DOL175" s="122"/>
      <c r="DOM175" s="122"/>
      <c r="DON175" s="122"/>
      <c r="DOO175" s="122"/>
      <c r="DOP175" s="122"/>
      <c r="DOQ175" s="122"/>
      <c r="DOR175" s="122"/>
      <c r="DOS175" s="122"/>
      <c r="DOT175" s="122"/>
      <c r="DOU175" s="122"/>
      <c r="DOV175" s="122"/>
      <c r="DOW175" s="122"/>
      <c r="DOX175" s="122"/>
      <c r="DOY175" s="122"/>
      <c r="DOZ175" s="122"/>
      <c r="DPA175" s="122"/>
      <c r="DPB175" s="122"/>
      <c r="DPC175" s="122"/>
      <c r="DPD175" s="122"/>
      <c r="DPE175" s="122"/>
      <c r="DPF175" s="122"/>
      <c r="DPG175" s="122"/>
      <c r="DPH175" s="122"/>
      <c r="DPI175" s="122"/>
      <c r="DPJ175" s="122"/>
      <c r="DPK175" s="122"/>
      <c r="DPL175" s="122"/>
      <c r="DPM175" s="122"/>
      <c r="DPN175" s="122"/>
      <c r="DPO175" s="122"/>
      <c r="DPP175" s="122"/>
      <c r="DPQ175" s="122"/>
      <c r="DPR175" s="122"/>
      <c r="DPS175" s="122"/>
      <c r="DPT175" s="122"/>
      <c r="DPU175" s="122"/>
      <c r="DPV175" s="122"/>
      <c r="DPW175" s="122"/>
      <c r="DPX175" s="122"/>
      <c r="DPY175" s="122"/>
      <c r="DPZ175" s="122"/>
      <c r="DQA175" s="122"/>
      <c r="DQB175" s="122"/>
      <c r="DQC175" s="122"/>
      <c r="DQD175" s="122"/>
      <c r="DQE175" s="122"/>
      <c r="DQF175" s="122"/>
      <c r="DQG175" s="122"/>
      <c r="DQH175" s="122"/>
      <c r="DQI175" s="122"/>
      <c r="DQJ175" s="122"/>
      <c r="DQK175" s="122"/>
      <c r="DQL175" s="122"/>
      <c r="DQM175" s="122"/>
      <c r="DQN175" s="122"/>
      <c r="DQO175" s="122"/>
      <c r="DQP175" s="122"/>
      <c r="DQQ175" s="122"/>
      <c r="DQR175" s="122"/>
      <c r="DQS175" s="122"/>
      <c r="DQT175" s="122"/>
      <c r="DQU175" s="122"/>
      <c r="DQV175" s="122"/>
      <c r="DQW175" s="122"/>
      <c r="DQX175" s="122"/>
      <c r="DQY175" s="122"/>
      <c r="DQZ175" s="122"/>
      <c r="DRA175" s="122"/>
      <c r="DRB175" s="122"/>
      <c r="DRC175" s="122"/>
      <c r="DRD175" s="122"/>
      <c r="DRE175" s="122"/>
      <c r="DRF175" s="122"/>
      <c r="DRG175" s="122"/>
      <c r="DRH175" s="122"/>
      <c r="DRI175" s="122"/>
      <c r="DRJ175" s="122"/>
      <c r="DRK175" s="122"/>
      <c r="DRL175" s="122"/>
      <c r="DRM175" s="122"/>
      <c r="DRN175" s="122"/>
      <c r="DRO175" s="122"/>
      <c r="DRP175" s="122"/>
      <c r="DRQ175" s="122"/>
      <c r="DRR175" s="122"/>
      <c r="DRS175" s="122"/>
      <c r="DRT175" s="122"/>
      <c r="DRU175" s="122"/>
      <c r="DRV175" s="122"/>
      <c r="DRW175" s="122"/>
      <c r="DRX175" s="122"/>
      <c r="DRY175" s="122"/>
      <c r="DRZ175" s="122"/>
      <c r="DSA175" s="122"/>
      <c r="DSB175" s="122"/>
      <c r="DSC175" s="122"/>
      <c r="DSD175" s="122"/>
      <c r="DSE175" s="122"/>
      <c r="DSF175" s="122"/>
      <c r="DSG175" s="122"/>
      <c r="DSH175" s="122"/>
      <c r="DSI175" s="122"/>
      <c r="DSJ175" s="122"/>
      <c r="DSK175" s="122"/>
      <c r="DSL175" s="122"/>
      <c r="DSM175" s="122"/>
      <c r="DSN175" s="122"/>
      <c r="DSO175" s="122"/>
      <c r="DSP175" s="122"/>
      <c r="DSQ175" s="122"/>
      <c r="DSR175" s="122"/>
      <c r="DSS175" s="122"/>
      <c r="DST175" s="122"/>
      <c r="DSU175" s="122"/>
      <c r="DSV175" s="122"/>
      <c r="DSW175" s="122"/>
      <c r="DSX175" s="122"/>
      <c r="DSY175" s="122"/>
      <c r="DSZ175" s="122"/>
      <c r="DTA175" s="122"/>
      <c r="DTB175" s="122"/>
      <c r="DTC175" s="122"/>
      <c r="DTD175" s="122"/>
      <c r="DTE175" s="122"/>
      <c r="DTF175" s="122"/>
      <c r="DTG175" s="122"/>
      <c r="DTH175" s="122"/>
      <c r="DTI175" s="122"/>
      <c r="DTJ175" s="122"/>
      <c r="DTK175" s="122"/>
      <c r="DTL175" s="122"/>
      <c r="DTM175" s="122"/>
      <c r="DTN175" s="122"/>
      <c r="DTO175" s="122"/>
      <c r="DTP175" s="122"/>
      <c r="DTQ175" s="122"/>
      <c r="DTR175" s="122"/>
      <c r="DTS175" s="122"/>
      <c r="DTT175" s="122"/>
      <c r="DTU175" s="122"/>
      <c r="DTV175" s="122"/>
      <c r="DTW175" s="122"/>
      <c r="DTX175" s="122"/>
      <c r="DTY175" s="122"/>
      <c r="DTZ175" s="122"/>
      <c r="DUA175" s="122"/>
      <c r="DUB175" s="122"/>
      <c r="DUC175" s="122"/>
      <c r="DUD175" s="122"/>
      <c r="DUE175" s="122"/>
      <c r="DUF175" s="122"/>
      <c r="DUG175" s="122"/>
      <c r="DUH175" s="122"/>
      <c r="DUI175" s="122"/>
      <c r="DUJ175" s="122"/>
      <c r="DUK175" s="122"/>
      <c r="DUL175" s="122"/>
      <c r="DUM175" s="122"/>
      <c r="DUN175" s="122"/>
      <c r="DUO175" s="122"/>
      <c r="DUP175" s="122"/>
      <c r="DUQ175" s="122"/>
      <c r="DUR175" s="122"/>
      <c r="DUS175" s="122"/>
      <c r="DUT175" s="122"/>
      <c r="DUU175" s="122"/>
      <c r="DUV175" s="122"/>
      <c r="DUW175" s="122"/>
      <c r="DUX175" s="122"/>
      <c r="DUY175" s="122"/>
      <c r="DUZ175" s="122"/>
      <c r="DVA175" s="122"/>
      <c r="DVB175" s="122"/>
      <c r="DVC175" s="122"/>
      <c r="DVD175" s="122"/>
      <c r="DVE175" s="122"/>
      <c r="DVF175" s="122"/>
      <c r="DVG175" s="122"/>
      <c r="DVH175" s="122"/>
      <c r="DVI175" s="122"/>
      <c r="DVJ175" s="122"/>
      <c r="DVK175" s="122"/>
      <c r="DVL175" s="122"/>
      <c r="DVM175" s="122"/>
      <c r="DVN175" s="122"/>
      <c r="DVO175" s="122"/>
      <c r="DVP175" s="122"/>
      <c r="DVQ175" s="122"/>
      <c r="DVR175" s="122"/>
      <c r="DVS175" s="122"/>
      <c r="DVT175" s="122"/>
      <c r="DVU175" s="122"/>
      <c r="DVV175" s="122"/>
      <c r="DVW175" s="122"/>
      <c r="DVX175" s="122"/>
      <c r="DVY175" s="122"/>
      <c r="DVZ175" s="122"/>
      <c r="DWA175" s="122"/>
      <c r="DWB175" s="122"/>
      <c r="DWC175" s="122"/>
      <c r="DWD175" s="122"/>
      <c r="DWE175" s="122"/>
      <c r="DWF175" s="122"/>
      <c r="DWG175" s="122"/>
      <c r="DWH175" s="122"/>
      <c r="DWI175" s="122"/>
      <c r="DWJ175" s="122"/>
      <c r="DWK175" s="122"/>
      <c r="DWL175" s="122"/>
      <c r="DWM175" s="122"/>
      <c r="DWN175" s="122"/>
      <c r="DWO175" s="122"/>
      <c r="DWP175" s="122"/>
      <c r="DWQ175" s="122"/>
      <c r="DWR175" s="122"/>
      <c r="DWS175" s="122"/>
      <c r="DWT175" s="122"/>
      <c r="DWU175" s="122"/>
      <c r="DWV175" s="122"/>
      <c r="DWW175" s="122"/>
      <c r="DWX175" s="122"/>
      <c r="DWY175" s="122"/>
      <c r="DWZ175" s="122"/>
      <c r="DXA175" s="122"/>
      <c r="DXB175" s="122"/>
      <c r="DXC175" s="122"/>
      <c r="DXD175" s="122"/>
      <c r="DXE175" s="122"/>
      <c r="DXF175" s="122"/>
      <c r="DXG175" s="122"/>
      <c r="DXH175" s="122"/>
      <c r="DXI175" s="122"/>
      <c r="DXJ175" s="122"/>
      <c r="DXK175" s="122"/>
      <c r="DXL175" s="122"/>
      <c r="DXM175" s="122"/>
      <c r="DXN175" s="122"/>
      <c r="DXO175" s="122"/>
      <c r="DXP175" s="122"/>
      <c r="DXQ175" s="122"/>
      <c r="DXR175" s="122"/>
      <c r="DXS175" s="122"/>
      <c r="DXT175" s="122"/>
      <c r="DXU175" s="122"/>
      <c r="DXV175" s="122"/>
      <c r="DXW175" s="122"/>
      <c r="DXX175" s="122"/>
      <c r="DXY175" s="122"/>
      <c r="DXZ175" s="122"/>
      <c r="DYA175" s="122"/>
      <c r="DYB175" s="122"/>
      <c r="DYC175" s="122"/>
      <c r="DYD175" s="122"/>
      <c r="DYE175" s="122"/>
      <c r="DYF175" s="122"/>
      <c r="DYG175" s="122"/>
      <c r="DYH175" s="122"/>
      <c r="DYI175" s="122"/>
      <c r="DYJ175" s="122"/>
      <c r="DYK175" s="122"/>
      <c r="DYL175" s="122"/>
      <c r="DYM175" s="122"/>
      <c r="DYN175" s="122"/>
      <c r="DYO175" s="122"/>
      <c r="DYP175" s="122"/>
      <c r="DYQ175" s="122"/>
      <c r="DYR175" s="122"/>
      <c r="DYS175" s="122"/>
      <c r="DYT175" s="122"/>
      <c r="DYU175" s="122"/>
      <c r="DYV175" s="122"/>
      <c r="DYW175" s="122"/>
      <c r="DYX175" s="122"/>
      <c r="DYY175" s="122"/>
      <c r="DYZ175" s="122"/>
      <c r="DZA175" s="122"/>
      <c r="DZB175" s="122"/>
      <c r="DZC175" s="122"/>
      <c r="DZD175" s="122"/>
      <c r="DZE175" s="122"/>
      <c r="DZF175" s="122"/>
      <c r="DZG175" s="122"/>
      <c r="DZH175" s="122"/>
      <c r="DZI175" s="122"/>
      <c r="DZJ175" s="122"/>
      <c r="DZK175" s="122"/>
      <c r="DZL175" s="122"/>
      <c r="DZM175" s="122"/>
      <c r="DZN175" s="122"/>
      <c r="DZO175" s="122"/>
      <c r="DZP175" s="122"/>
      <c r="DZQ175" s="122"/>
      <c r="DZR175" s="122"/>
      <c r="DZS175" s="122"/>
      <c r="DZT175" s="122"/>
      <c r="DZU175" s="122"/>
      <c r="DZV175" s="122"/>
      <c r="DZW175" s="122"/>
      <c r="DZX175" s="122"/>
      <c r="DZY175" s="122"/>
      <c r="DZZ175" s="122"/>
      <c r="EAA175" s="122"/>
      <c r="EAB175" s="122"/>
      <c r="EAC175" s="122"/>
      <c r="EAD175" s="122"/>
      <c r="EAE175" s="122"/>
      <c r="EAF175" s="122"/>
      <c r="EAG175" s="122"/>
      <c r="EAH175" s="122"/>
      <c r="EAI175" s="122"/>
      <c r="EAJ175" s="122"/>
      <c r="EAK175" s="122"/>
      <c r="EAL175" s="122"/>
      <c r="EAM175" s="122"/>
      <c r="EAN175" s="122"/>
      <c r="EAO175" s="122"/>
      <c r="EAP175" s="122"/>
      <c r="EAQ175" s="122"/>
      <c r="EAR175" s="122"/>
      <c r="EAS175" s="122"/>
      <c r="EAT175" s="122"/>
      <c r="EAU175" s="122"/>
      <c r="EAV175" s="122"/>
      <c r="EAW175" s="122"/>
      <c r="EAX175" s="122"/>
      <c r="EAY175" s="122"/>
      <c r="EAZ175" s="122"/>
      <c r="EBA175" s="122"/>
      <c r="EBB175" s="122"/>
      <c r="EBC175" s="122"/>
      <c r="EBD175" s="122"/>
      <c r="EBE175" s="122"/>
      <c r="EBF175" s="122"/>
      <c r="EBG175" s="122"/>
      <c r="EBH175" s="122"/>
      <c r="EBI175" s="122"/>
      <c r="EBJ175" s="122"/>
      <c r="EBK175" s="122"/>
      <c r="EBL175" s="122"/>
      <c r="EBM175" s="122"/>
      <c r="EBN175" s="122"/>
      <c r="EBO175" s="122"/>
      <c r="EBP175" s="122"/>
      <c r="EBQ175" s="122"/>
      <c r="EBR175" s="122"/>
      <c r="EBS175" s="122"/>
      <c r="EBT175" s="122"/>
      <c r="EBU175" s="122"/>
      <c r="EBV175" s="122"/>
      <c r="EBW175" s="122"/>
      <c r="EBX175" s="122"/>
      <c r="EBY175" s="122"/>
      <c r="EBZ175" s="122"/>
      <c r="ECA175" s="122"/>
      <c r="ECB175" s="122"/>
      <c r="ECC175" s="122"/>
      <c r="ECD175" s="122"/>
      <c r="ECE175" s="122"/>
      <c r="ECF175" s="122"/>
      <c r="ECG175" s="122"/>
      <c r="ECH175" s="122"/>
      <c r="ECI175" s="122"/>
      <c r="ECJ175" s="122"/>
      <c r="ECK175" s="122"/>
      <c r="ECL175" s="122"/>
      <c r="ECM175" s="122"/>
      <c r="ECN175" s="122"/>
      <c r="ECO175" s="122"/>
      <c r="ECP175" s="122"/>
      <c r="ECQ175" s="122"/>
      <c r="ECR175" s="122"/>
      <c r="ECS175" s="122"/>
      <c r="ECT175" s="122"/>
      <c r="ECU175" s="122"/>
      <c r="ECV175" s="122"/>
      <c r="ECW175" s="122"/>
      <c r="ECX175" s="122"/>
      <c r="ECY175" s="122"/>
      <c r="ECZ175" s="122"/>
      <c r="EDA175" s="122"/>
      <c r="EDB175" s="122"/>
      <c r="EDC175" s="122"/>
      <c r="EDD175" s="122"/>
      <c r="EDE175" s="122"/>
      <c r="EDF175" s="122"/>
      <c r="EDG175" s="122"/>
      <c r="EDH175" s="122"/>
      <c r="EDI175" s="122"/>
      <c r="EDJ175" s="122"/>
      <c r="EDK175" s="122"/>
      <c r="EDL175" s="122"/>
      <c r="EDM175" s="122"/>
      <c r="EDN175" s="122"/>
      <c r="EDO175" s="122"/>
      <c r="EDP175" s="122"/>
      <c r="EDQ175" s="122"/>
      <c r="EDR175" s="122"/>
      <c r="EDS175" s="122"/>
      <c r="EDT175" s="122"/>
      <c r="EDU175" s="122"/>
      <c r="EDV175" s="122"/>
      <c r="EDW175" s="122"/>
      <c r="EDX175" s="122"/>
      <c r="EDY175" s="122"/>
      <c r="EDZ175" s="122"/>
      <c r="EEA175" s="122"/>
      <c r="EEB175" s="122"/>
      <c r="EEC175" s="122"/>
      <c r="EED175" s="122"/>
      <c r="EEE175" s="122"/>
      <c r="EEF175" s="122"/>
      <c r="EEG175" s="122"/>
      <c r="EEH175" s="122"/>
      <c r="EEI175" s="122"/>
      <c r="EEJ175" s="122"/>
      <c r="EEK175" s="122"/>
      <c r="EEL175" s="122"/>
      <c r="EEM175" s="122"/>
      <c r="EEN175" s="122"/>
      <c r="EEO175" s="122"/>
      <c r="EEP175" s="122"/>
      <c r="EEQ175" s="122"/>
      <c r="EER175" s="122"/>
      <c r="EES175" s="122"/>
      <c r="EET175" s="122"/>
      <c r="EEU175" s="122"/>
      <c r="EEV175" s="122"/>
      <c r="EEW175" s="122"/>
      <c r="EEX175" s="122"/>
      <c r="EEY175" s="122"/>
      <c r="EEZ175" s="122"/>
      <c r="EFA175" s="122"/>
      <c r="EFB175" s="122"/>
      <c r="EFC175" s="122"/>
      <c r="EFD175" s="122"/>
      <c r="EFE175" s="122"/>
      <c r="EFF175" s="122"/>
      <c r="EFG175" s="122"/>
      <c r="EFH175" s="122"/>
      <c r="EFI175" s="122"/>
      <c r="EFJ175" s="122"/>
      <c r="EFK175" s="122"/>
      <c r="EFL175" s="122"/>
      <c r="EFM175" s="122"/>
      <c r="EFN175" s="122"/>
      <c r="EFO175" s="122"/>
      <c r="EFP175" s="122"/>
      <c r="EFQ175" s="122"/>
      <c r="EFR175" s="122"/>
      <c r="EFS175" s="122"/>
      <c r="EFT175" s="122"/>
      <c r="EFU175" s="122"/>
      <c r="EFV175" s="122"/>
      <c r="EFW175" s="122"/>
      <c r="EFX175" s="122"/>
      <c r="EFY175" s="122"/>
      <c r="EFZ175" s="122"/>
      <c r="EGA175" s="122"/>
      <c r="EGB175" s="122"/>
      <c r="EGC175" s="122"/>
      <c r="EGD175" s="122"/>
      <c r="EGE175" s="122"/>
      <c r="EGF175" s="122"/>
      <c r="EGG175" s="122"/>
      <c r="EGH175" s="122"/>
      <c r="EGI175" s="122"/>
      <c r="EGJ175" s="122"/>
      <c r="EGK175" s="122"/>
      <c r="EGL175" s="122"/>
      <c r="EGM175" s="122"/>
      <c r="EGN175" s="122"/>
      <c r="EGO175" s="122"/>
      <c r="EGP175" s="122"/>
      <c r="EGQ175" s="122"/>
      <c r="EGR175" s="122"/>
      <c r="EGS175" s="122"/>
      <c r="EGT175" s="122"/>
      <c r="EGU175" s="122"/>
      <c r="EGV175" s="122"/>
      <c r="EGW175" s="122"/>
      <c r="EGX175" s="122"/>
      <c r="EGY175" s="122"/>
      <c r="EGZ175" s="122"/>
      <c r="EHA175" s="122"/>
      <c r="EHB175" s="122"/>
      <c r="EHC175" s="122"/>
      <c r="EHD175" s="122"/>
      <c r="EHE175" s="122"/>
      <c r="EHF175" s="122"/>
      <c r="EHG175" s="122"/>
      <c r="EHH175" s="122"/>
      <c r="EHI175" s="122"/>
      <c r="EHJ175" s="122"/>
      <c r="EHK175" s="122"/>
      <c r="EHL175" s="122"/>
      <c r="EHM175" s="122"/>
      <c r="EHN175" s="122"/>
      <c r="EHO175" s="122"/>
      <c r="EHP175" s="122"/>
      <c r="EHQ175" s="122"/>
      <c r="EHR175" s="122"/>
      <c r="EHS175" s="122"/>
      <c r="EHT175" s="122"/>
      <c r="EHU175" s="122"/>
      <c r="EHV175" s="122"/>
      <c r="EHW175" s="122"/>
      <c r="EHX175" s="122"/>
      <c r="EHY175" s="122"/>
      <c r="EHZ175" s="122"/>
      <c r="EIA175" s="122"/>
      <c r="EIB175" s="122"/>
      <c r="EIC175" s="122"/>
      <c r="EID175" s="122"/>
      <c r="EIE175" s="122"/>
      <c r="EIF175" s="122"/>
      <c r="EIG175" s="122"/>
      <c r="EIH175" s="122"/>
      <c r="EII175" s="122"/>
      <c r="EIJ175" s="122"/>
      <c r="EIK175" s="122"/>
      <c r="EIL175" s="122"/>
      <c r="EIM175" s="122"/>
      <c r="EIN175" s="122"/>
      <c r="EIO175" s="122"/>
      <c r="EIP175" s="122"/>
      <c r="EIQ175" s="122"/>
      <c r="EIR175" s="122"/>
      <c r="EIS175" s="122"/>
      <c r="EIT175" s="122"/>
      <c r="EIU175" s="122"/>
      <c r="EIV175" s="122"/>
      <c r="EIW175" s="122"/>
      <c r="EIX175" s="122"/>
      <c r="EIY175" s="122"/>
      <c r="EIZ175" s="122"/>
      <c r="EJA175" s="122"/>
      <c r="EJB175" s="122"/>
      <c r="EJC175" s="122"/>
      <c r="EJD175" s="122"/>
      <c r="EJE175" s="122"/>
      <c r="EJF175" s="122"/>
      <c r="EJG175" s="122"/>
      <c r="EJH175" s="122"/>
      <c r="EJI175" s="122"/>
      <c r="EJJ175" s="122"/>
      <c r="EJK175" s="122"/>
      <c r="EJL175" s="122"/>
      <c r="EJM175" s="122"/>
      <c r="EJN175" s="122"/>
      <c r="EJO175" s="122"/>
      <c r="EJP175" s="122"/>
      <c r="EJQ175" s="122"/>
      <c r="EJR175" s="122"/>
      <c r="EJS175" s="122"/>
      <c r="EJT175" s="122"/>
      <c r="EJU175" s="122"/>
      <c r="EJV175" s="122"/>
      <c r="EJW175" s="122"/>
      <c r="EJX175" s="122"/>
      <c r="EJY175" s="122"/>
      <c r="EJZ175" s="122"/>
      <c r="EKA175" s="122"/>
      <c r="EKB175" s="122"/>
      <c r="EKC175" s="122"/>
      <c r="EKD175" s="122"/>
      <c r="EKE175" s="122"/>
      <c r="EKF175" s="122"/>
      <c r="EKG175" s="122"/>
      <c r="EKH175" s="122"/>
      <c r="EKI175" s="122"/>
      <c r="EKJ175" s="122"/>
      <c r="EKK175" s="122"/>
      <c r="EKL175" s="122"/>
      <c r="EKM175" s="122"/>
      <c r="EKN175" s="122"/>
      <c r="EKO175" s="122"/>
      <c r="EKP175" s="122"/>
      <c r="EKQ175" s="122"/>
      <c r="EKR175" s="122"/>
      <c r="EKS175" s="122"/>
      <c r="EKT175" s="122"/>
      <c r="EKU175" s="122"/>
      <c r="EKV175" s="122"/>
      <c r="EKW175" s="122"/>
      <c r="EKX175" s="122"/>
      <c r="EKY175" s="122"/>
      <c r="EKZ175" s="122"/>
      <c r="ELA175" s="122"/>
      <c r="ELB175" s="122"/>
      <c r="ELC175" s="122"/>
      <c r="ELD175" s="122"/>
      <c r="ELE175" s="122"/>
      <c r="ELF175" s="122"/>
      <c r="ELG175" s="122"/>
      <c r="ELH175" s="122"/>
      <c r="ELI175" s="122"/>
      <c r="ELJ175" s="122"/>
      <c r="ELK175" s="122"/>
      <c r="ELL175" s="122"/>
      <c r="ELM175" s="122"/>
      <c r="ELN175" s="122"/>
      <c r="ELO175" s="122"/>
      <c r="ELP175" s="122"/>
      <c r="ELQ175" s="122"/>
      <c r="ELR175" s="122"/>
      <c r="ELS175" s="122"/>
      <c r="ELT175" s="122"/>
      <c r="ELU175" s="122"/>
      <c r="ELV175" s="122"/>
      <c r="ELW175" s="122"/>
      <c r="ELX175" s="122"/>
      <c r="ELY175" s="122"/>
      <c r="ELZ175" s="122"/>
      <c r="EMA175" s="122"/>
      <c r="EMB175" s="122"/>
      <c r="EMC175" s="122"/>
      <c r="EMD175" s="122"/>
      <c r="EME175" s="122"/>
      <c r="EMF175" s="122"/>
      <c r="EMG175" s="122"/>
      <c r="EMH175" s="122"/>
      <c r="EMI175" s="122"/>
      <c r="EMJ175" s="122"/>
      <c r="EMK175" s="122"/>
      <c r="EML175" s="122"/>
      <c r="EMM175" s="122"/>
      <c r="EMN175" s="122"/>
      <c r="EMO175" s="122"/>
      <c r="EMP175" s="122"/>
      <c r="EMQ175" s="122"/>
      <c r="EMR175" s="122"/>
      <c r="EMS175" s="122"/>
      <c r="EMT175" s="122"/>
      <c r="EMU175" s="122"/>
      <c r="EMV175" s="122"/>
      <c r="EMW175" s="122"/>
      <c r="EMX175" s="122"/>
      <c r="EMY175" s="122"/>
      <c r="EMZ175" s="122"/>
      <c r="ENA175" s="122"/>
      <c r="ENB175" s="122"/>
      <c r="ENC175" s="122"/>
      <c r="END175" s="122"/>
      <c r="ENE175" s="122"/>
      <c r="ENF175" s="122"/>
      <c r="ENG175" s="122"/>
      <c r="ENH175" s="122"/>
      <c r="ENI175" s="122"/>
      <c r="ENJ175" s="122"/>
      <c r="ENK175" s="122"/>
      <c r="ENL175" s="122"/>
      <c r="ENM175" s="122"/>
      <c r="ENN175" s="122"/>
      <c r="ENO175" s="122"/>
      <c r="ENP175" s="122"/>
      <c r="ENQ175" s="122"/>
      <c r="ENR175" s="122"/>
      <c r="ENS175" s="122"/>
      <c r="ENT175" s="122"/>
      <c r="ENU175" s="122"/>
      <c r="ENV175" s="122"/>
      <c r="ENW175" s="122"/>
      <c r="ENX175" s="122"/>
      <c r="ENY175" s="122"/>
      <c r="ENZ175" s="122"/>
      <c r="EOA175" s="122"/>
      <c r="EOB175" s="122"/>
      <c r="EOC175" s="122"/>
      <c r="EOD175" s="122"/>
      <c r="EOE175" s="122"/>
      <c r="EOF175" s="122"/>
      <c r="EOG175" s="122"/>
      <c r="EOH175" s="122"/>
      <c r="EOI175" s="122"/>
      <c r="EOJ175" s="122"/>
      <c r="EOK175" s="122"/>
      <c r="EOL175" s="122"/>
      <c r="EOM175" s="122"/>
      <c r="EON175" s="122"/>
      <c r="EOO175" s="122"/>
      <c r="EOP175" s="122"/>
      <c r="EOQ175" s="122"/>
      <c r="EOR175" s="122"/>
      <c r="EOS175" s="122"/>
      <c r="EOT175" s="122"/>
      <c r="EOU175" s="122"/>
      <c r="EOV175" s="122"/>
      <c r="EOW175" s="122"/>
      <c r="EOX175" s="122"/>
      <c r="EOY175" s="122"/>
      <c r="EOZ175" s="122"/>
      <c r="EPA175" s="122"/>
      <c r="EPB175" s="122"/>
      <c r="EPC175" s="122"/>
      <c r="EPD175" s="122"/>
      <c r="EPE175" s="122"/>
      <c r="EPF175" s="122"/>
      <c r="EPG175" s="122"/>
      <c r="EPH175" s="122"/>
      <c r="EPI175" s="122"/>
      <c r="EPJ175" s="122"/>
      <c r="EPK175" s="122"/>
      <c r="EPL175" s="122"/>
      <c r="EPM175" s="122"/>
      <c r="EPN175" s="122"/>
      <c r="EPO175" s="122"/>
      <c r="EPP175" s="122"/>
      <c r="EPQ175" s="122"/>
      <c r="EPR175" s="122"/>
      <c r="EPS175" s="122"/>
      <c r="EPT175" s="122"/>
      <c r="EPU175" s="122"/>
      <c r="EPV175" s="122"/>
      <c r="EPW175" s="122"/>
      <c r="EPX175" s="122"/>
      <c r="EPY175" s="122"/>
      <c r="EPZ175" s="122"/>
      <c r="EQA175" s="122"/>
      <c r="EQB175" s="122"/>
      <c r="EQC175" s="122"/>
      <c r="EQD175" s="122"/>
      <c r="EQE175" s="122"/>
      <c r="EQF175" s="122"/>
      <c r="EQG175" s="122"/>
      <c r="EQH175" s="122"/>
      <c r="EQI175" s="122"/>
      <c r="EQJ175" s="122"/>
      <c r="EQK175" s="122"/>
      <c r="EQL175" s="122"/>
      <c r="EQM175" s="122"/>
      <c r="EQN175" s="122"/>
      <c r="EQO175" s="122"/>
      <c r="EQP175" s="122"/>
      <c r="EQQ175" s="122"/>
      <c r="EQR175" s="122"/>
      <c r="EQS175" s="122"/>
      <c r="EQT175" s="122"/>
      <c r="EQU175" s="122"/>
      <c r="EQV175" s="122"/>
      <c r="EQW175" s="122"/>
      <c r="EQX175" s="122"/>
      <c r="EQY175" s="122"/>
      <c r="EQZ175" s="122"/>
      <c r="ERA175" s="122"/>
      <c r="ERB175" s="122"/>
      <c r="ERC175" s="122"/>
      <c r="ERD175" s="122"/>
      <c r="ERE175" s="122"/>
      <c r="ERF175" s="122"/>
      <c r="ERG175" s="122"/>
      <c r="ERH175" s="122"/>
      <c r="ERI175" s="122"/>
      <c r="ERJ175" s="122"/>
      <c r="ERK175" s="122"/>
      <c r="ERL175" s="122"/>
      <c r="ERM175" s="122"/>
      <c r="ERN175" s="122"/>
      <c r="ERO175" s="122"/>
      <c r="ERP175" s="122"/>
      <c r="ERQ175" s="122"/>
      <c r="ERR175" s="122"/>
      <c r="ERS175" s="122"/>
      <c r="ERT175" s="122"/>
      <c r="ERU175" s="122"/>
      <c r="ERV175" s="122"/>
      <c r="ERW175" s="122"/>
      <c r="ERX175" s="122"/>
      <c r="ERY175" s="122"/>
      <c r="ERZ175" s="122"/>
      <c r="ESA175" s="122"/>
      <c r="ESB175" s="122"/>
      <c r="ESC175" s="122"/>
      <c r="ESD175" s="122"/>
      <c r="ESE175" s="122"/>
      <c r="ESF175" s="122"/>
      <c r="ESG175" s="122"/>
      <c r="ESH175" s="122"/>
      <c r="ESI175" s="122"/>
      <c r="ESJ175" s="122"/>
      <c r="ESK175" s="122"/>
      <c r="ESL175" s="122"/>
      <c r="ESM175" s="122"/>
      <c r="ESN175" s="122"/>
      <c r="ESO175" s="122"/>
      <c r="ESP175" s="122"/>
      <c r="ESQ175" s="122"/>
      <c r="ESR175" s="122"/>
      <c r="ESS175" s="122"/>
      <c r="EST175" s="122"/>
      <c r="ESU175" s="122"/>
      <c r="ESV175" s="122"/>
      <c r="ESW175" s="122"/>
      <c r="ESX175" s="122"/>
      <c r="ESY175" s="122"/>
      <c r="ESZ175" s="122"/>
      <c r="ETA175" s="122"/>
      <c r="ETB175" s="122"/>
      <c r="ETC175" s="122"/>
      <c r="ETD175" s="122"/>
      <c r="ETE175" s="122"/>
      <c r="ETF175" s="122"/>
      <c r="ETG175" s="122"/>
      <c r="ETH175" s="122"/>
      <c r="ETI175" s="122"/>
      <c r="ETJ175" s="122"/>
      <c r="ETK175" s="122"/>
      <c r="ETL175" s="122"/>
      <c r="ETM175" s="122"/>
      <c r="ETN175" s="122"/>
      <c r="ETO175" s="122"/>
      <c r="ETP175" s="122"/>
      <c r="ETQ175" s="122"/>
      <c r="ETR175" s="122"/>
      <c r="ETS175" s="122"/>
      <c r="ETT175" s="122"/>
      <c r="ETU175" s="122"/>
      <c r="ETV175" s="122"/>
      <c r="ETW175" s="122"/>
      <c r="ETX175" s="122"/>
      <c r="ETY175" s="122"/>
      <c r="ETZ175" s="122"/>
      <c r="EUA175" s="122"/>
      <c r="EUB175" s="122"/>
      <c r="EUC175" s="122"/>
      <c r="EUD175" s="122"/>
      <c r="EUE175" s="122"/>
      <c r="EUF175" s="122"/>
      <c r="EUG175" s="122"/>
      <c r="EUH175" s="122"/>
      <c r="EUI175" s="122"/>
      <c r="EUJ175" s="122"/>
      <c r="EUK175" s="122"/>
      <c r="EUL175" s="122"/>
      <c r="EUM175" s="122"/>
      <c r="EUN175" s="122"/>
      <c r="EUO175" s="122"/>
      <c r="EUP175" s="122"/>
      <c r="EUQ175" s="122"/>
      <c r="EUR175" s="122"/>
      <c r="EUS175" s="122"/>
      <c r="EUT175" s="122"/>
      <c r="EUU175" s="122"/>
      <c r="EUV175" s="122"/>
      <c r="EUW175" s="122"/>
      <c r="EUX175" s="122"/>
      <c r="EUY175" s="122"/>
      <c r="EUZ175" s="122"/>
      <c r="EVA175" s="122"/>
      <c r="EVB175" s="122"/>
      <c r="EVC175" s="122"/>
      <c r="EVD175" s="122"/>
      <c r="EVE175" s="122"/>
      <c r="EVF175" s="122"/>
      <c r="EVG175" s="122"/>
      <c r="EVH175" s="122"/>
      <c r="EVI175" s="122"/>
      <c r="EVJ175" s="122"/>
      <c r="EVK175" s="122"/>
      <c r="EVL175" s="122"/>
      <c r="EVM175" s="122"/>
      <c r="EVN175" s="122"/>
      <c r="EVO175" s="122"/>
      <c r="EVP175" s="122"/>
      <c r="EVQ175" s="122"/>
      <c r="EVR175" s="122"/>
      <c r="EVS175" s="122"/>
      <c r="EVT175" s="122"/>
      <c r="EVU175" s="122"/>
      <c r="EVV175" s="122"/>
      <c r="EVW175" s="122"/>
      <c r="EVX175" s="122"/>
      <c r="EVY175" s="122"/>
      <c r="EVZ175" s="122"/>
      <c r="EWA175" s="122"/>
      <c r="EWB175" s="122"/>
      <c r="EWC175" s="122"/>
      <c r="EWD175" s="122"/>
      <c r="EWE175" s="122"/>
      <c r="EWF175" s="122"/>
      <c r="EWG175" s="122"/>
      <c r="EWH175" s="122"/>
      <c r="EWI175" s="122"/>
      <c r="EWJ175" s="122"/>
      <c r="EWK175" s="122"/>
      <c r="EWL175" s="122"/>
      <c r="EWM175" s="122"/>
      <c r="EWN175" s="122"/>
      <c r="EWO175" s="122"/>
      <c r="EWP175" s="122"/>
      <c r="EWQ175" s="122"/>
      <c r="EWR175" s="122"/>
      <c r="EWS175" s="122"/>
      <c r="EWT175" s="122"/>
      <c r="EWU175" s="122"/>
      <c r="EWV175" s="122"/>
      <c r="EWW175" s="122"/>
      <c r="EWX175" s="122"/>
      <c r="EWY175" s="122"/>
      <c r="EWZ175" s="122"/>
      <c r="EXA175" s="122"/>
      <c r="EXB175" s="122"/>
      <c r="EXC175" s="122"/>
      <c r="EXD175" s="122"/>
      <c r="EXE175" s="122"/>
      <c r="EXF175" s="122"/>
      <c r="EXG175" s="122"/>
      <c r="EXH175" s="122"/>
      <c r="EXI175" s="122"/>
      <c r="EXJ175" s="122"/>
      <c r="EXK175" s="122"/>
      <c r="EXL175" s="122"/>
      <c r="EXM175" s="122"/>
      <c r="EXN175" s="122"/>
      <c r="EXO175" s="122"/>
      <c r="EXP175" s="122"/>
      <c r="EXQ175" s="122"/>
      <c r="EXR175" s="122"/>
      <c r="EXS175" s="122"/>
      <c r="EXT175" s="122"/>
      <c r="EXU175" s="122"/>
      <c r="EXV175" s="122"/>
      <c r="EXW175" s="122"/>
      <c r="EXX175" s="122"/>
      <c r="EXY175" s="122"/>
      <c r="EXZ175" s="122"/>
      <c r="EYA175" s="122"/>
      <c r="EYB175" s="122"/>
      <c r="EYC175" s="122"/>
      <c r="EYD175" s="122"/>
      <c r="EYE175" s="122"/>
      <c r="EYF175" s="122"/>
      <c r="EYG175" s="122"/>
      <c r="EYH175" s="122"/>
      <c r="EYI175" s="122"/>
      <c r="EYJ175" s="122"/>
      <c r="EYK175" s="122"/>
      <c r="EYL175" s="122"/>
      <c r="EYM175" s="122"/>
      <c r="EYN175" s="122"/>
      <c r="EYO175" s="122"/>
      <c r="EYP175" s="122"/>
      <c r="EYQ175" s="122"/>
      <c r="EYR175" s="122"/>
      <c r="EYS175" s="122"/>
      <c r="EYT175" s="122"/>
      <c r="EYU175" s="122"/>
      <c r="EYV175" s="122"/>
      <c r="EYW175" s="122"/>
      <c r="EYX175" s="122"/>
      <c r="EYY175" s="122"/>
      <c r="EYZ175" s="122"/>
      <c r="EZA175" s="122"/>
      <c r="EZB175" s="122"/>
      <c r="EZC175" s="122"/>
      <c r="EZD175" s="122"/>
      <c r="EZE175" s="122"/>
      <c r="EZF175" s="122"/>
      <c r="EZG175" s="122"/>
      <c r="EZH175" s="122"/>
      <c r="EZI175" s="122"/>
      <c r="EZJ175" s="122"/>
      <c r="EZK175" s="122"/>
      <c r="EZL175" s="122"/>
      <c r="EZM175" s="122"/>
      <c r="EZN175" s="122"/>
      <c r="EZO175" s="122"/>
      <c r="EZP175" s="122"/>
      <c r="EZQ175" s="122"/>
      <c r="EZR175" s="122"/>
      <c r="EZS175" s="122"/>
      <c r="EZT175" s="122"/>
      <c r="EZU175" s="122"/>
      <c r="EZV175" s="122"/>
      <c r="EZW175" s="122"/>
      <c r="EZX175" s="122"/>
      <c r="EZY175" s="122"/>
      <c r="EZZ175" s="122"/>
      <c r="FAA175" s="122"/>
      <c r="FAB175" s="122"/>
      <c r="FAC175" s="122"/>
      <c r="FAD175" s="122"/>
      <c r="FAE175" s="122"/>
      <c r="FAF175" s="122"/>
      <c r="FAG175" s="122"/>
      <c r="FAH175" s="122"/>
      <c r="FAI175" s="122"/>
      <c r="FAJ175" s="122"/>
      <c r="FAK175" s="122"/>
      <c r="FAL175" s="122"/>
      <c r="FAM175" s="122"/>
      <c r="FAN175" s="122"/>
      <c r="FAO175" s="122"/>
      <c r="FAP175" s="122"/>
      <c r="FAQ175" s="122"/>
      <c r="FAR175" s="122"/>
      <c r="FAS175" s="122"/>
      <c r="FAT175" s="122"/>
      <c r="FAU175" s="122"/>
      <c r="FAV175" s="122"/>
      <c r="FAW175" s="122"/>
      <c r="FAX175" s="122"/>
      <c r="FAY175" s="122"/>
      <c r="FAZ175" s="122"/>
      <c r="FBA175" s="122"/>
      <c r="FBB175" s="122"/>
      <c r="FBC175" s="122"/>
      <c r="FBD175" s="122"/>
      <c r="FBE175" s="122"/>
      <c r="FBF175" s="122"/>
      <c r="FBG175" s="122"/>
      <c r="FBH175" s="122"/>
      <c r="FBI175" s="122"/>
      <c r="FBJ175" s="122"/>
      <c r="FBK175" s="122"/>
      <c r="FBL175" s="122"/>
      <c r="FBM175" s="122"/>
      <c r="FBN175" s="122"/>
      <c r="FBO175" s="122"/>
      <c r="FBP175" s="122"/>
      <c r="FBQ175" s="122"/>
      <c r="FBR175" s="122"/>
      <c r="FBS175" s="122"/>
      <c r="FBT175" s="122"/>
      <c r="FBU175" s="122"/>
      <c r="FBV175" s="122"/>
      <c r="FBW175" s="122"/>
      <c r="FBX175" s="122"/>
      <c r="FBY175" s="122"/>
      <c r="FBZ175" s="122"/>
      <c r="FCA175" s="122"/>
      <c r="FCB175" s="122"/>
      <c r="FCC175" s="122"/>
      <c r="FCD175" s="122"/>
      <c r="FCE175" s="122"/>
      <c r="FCF175" s="122"/>
      <c r="FCG175" s="122"/>
      <c r="FCH175" s="122"/>
      <c r="FCI175" s="122"/>
      <c r="FCJ175" s="122"/>
      <c r="FCK175" s="122"/>
      <c r="FCL175" s="122"/>
      <c r="FCM175" s="122"/>
      <c r="FCN175" s="122"/>
      <c r="FCO175" s="122"/>
      <c r="FCP175" s="122"/>
      <c r="FCQ175" s="122"/>
      <c r="FCR175" s="122"/>
      <c r="FCS175" s="122"/>
      <c r="FCT175" s="122"/>
      <c r="FCU175" s="122"/>
      <c r="FCV175" s="122"/>
      <c r="FCW175" s="122"/>
      <c r="FCX175" s="122"/>
      <c r="FCY175" s="122"/>
      <c r="FCZ175" s="122"/>
      <c r="FDA175" s="122"/>
      <c r="FDB175" s="122"/>
      <c r="FDC175" s="122"/>
      <c r="FDD175" s="122"/>
      <c r="FDE175" s="122"/>
      <c r="FDF175" s="122"/>
      <c r="FDG175" s="122"/>
      <c r="FDH175" s="122"/>
      <c r="FDI175" s="122"/>
      <c r="FDJ175" s="122"/>
      <c r="FDK175" s="122"/>
      <c r="FDL175" s="122"/>
      <c r="FDM175" s="122"/>
      <c r="FDN175" s="122"/>
      <c r="FDO175" s="122"/>
      <c r="FDP175" s="122"/>
      <c r="FDQ175" s="122"/>
      <c r="FDR175" s="122"/>
      <c r="FDS175" s="122"/>
      <c r="FDT175" s="122"/>
      <c r="FDU175" s="122"/>
      <c r="FDV175" s="122"/>
      <c r="FDW175" s="122"/>
      <c r="FDX175" s="122"/>
      <c r="FDY175" s="122"/>
      <c r="FDZ175" s="122"/>
      <c r="FEA175" s="122"/>
      <c r="FEB175" s="122"/>
      <c r="FEC175" s="122"/>
      <c r="FED175" s="122"/>
      <c r="FEE175" s="122"/>
      <c r="FEF175" s="122"/>
      <c r="FEG175" s="122"/>
      <c r="FEH175" s="122"/>
      <c r="FEI175" s="122"/>
      <c r="FEJ175" s="122"/>
      <c r="FEK175" s="122"/>
      <c r="FEL175" s="122"/>
      <c r="FEM175" s="122"/>
      <c r="FEN175" s="122"/>
      <c r="FEO175" s="122"/>
      <c r="FEP175" s="122"/>
      <c r="FEQ175" s="122"/>
      <c r="FER175" s="122"/>
      <c r="FES175" s="122"/>
      <c r="FET175" s="122"/>
      <c r="FEU175" s="122"/>
      <c r="FEV175" s="122"/>
      <c r="FEW175" s="122"/>
      <c r="FEX175" s="122"/>
      <c r="FEY175" s="122"/>
      <c r="FEZ175" s="122"/>
      <c r="FFA175" s="122"/>
      <c r="FFB175" s="122"/>
      <c r="FFC175" s="122"/>
      <c r="FFD175" s="122"/>
      <c r="FFE175" s="122"/>
      <c r="FFF175" s="122"/>
      <c r="FFG175" s="122"/>
      <c r="FFH175" s="122"/>
      <c r="FFI175" s="122"/>
      <c r="FFJ175" s="122"/>
      <c r="FFK175" s="122"/>
      <c r="FFL175" s="122"/>
      <c r="FFM175" s="122"/>
      <c r="FFN175" s="122"/>
      <c r="FFO175" s="122"/>
      <c r="FFP175" s="122"/>
      <c r="FFQ175" s="122"/>
      <c r="FFR175" s="122"/>
      <c r="FFS175" s="122"/>
      <c r="FFT175" s="122"/>
      <c r="FFU175" s="122"/>
      <c r="FFV175" s="122"/>
      <c r="FFW175" s="122"/>
      <c r="FFX175" s="122"/>
      <c r="FFY175" s="122"/>
      <c r="FFZ175" s="122"/>
      <c r="FGA175" s="122"/>
      <c r="FGB175" s="122"/>
      <c r="FGC175" s="122"/>
      <c r="FGD175" s="122"/>
      <c r="FGE175" s="122"/>
      <c r="FGF175" s="122"/>
      <c r="FGG175" s="122"/>
      <c r="FGH175" s="122"/>
      <c r="FGI175" s="122"/>
      <c r="FGJ175" s="122"/>
      <c r="FGK175" s="122"/>
      <c r="FGL175" s="122"/>
      <c r="FGM175" s="122"/>
      <c r="FGN175" s="122"/>
      <c r="FGO175" s="122"/>
      <c r="FGP175" s="122"/>
      <c r="FGQ175" s="122"/>
      <c r="FGR175" s="122"/>
      <c r="FGS175" s="122"/>
      <c r="FGT175" s="122"/>
      <c r="FGU175" s="122"/>
      <c r="FGV175" s="122"/>
      <c r="FGW175" s="122"/>
      <c r="FGX175" s="122"/>
      <c r="FGY175" s="122"/>
      <c r="FGZ175" s="122"/>
      <c r="FHA175" s="122"/>
      <c r="FHB175" s="122"/>
      <c r="FHC175" s="122"/>
      <c r="FHD175" s="122"/>
      <c r="FHE175" s="122"/>
      <c r="FHF175" s="122"/>
      <c r="FHG175" s="122"/>
      <c r="FHH175" s="122"/>
      <c r="FHI175" s="122"/>
      <c r="FHJ175" s="122"/>
      <c r="FHK175" s="122"/>
      <c r="FHL175" s="122"/>
      <c r="FHM175" s="122"/>
      <c r="FHN175" s="122"/>
      <c r="FHO175" s="122"/>
      <c r="FHP175" s="122"/>
      <c r="FHQ175" s="122"/>
      <c r="FHR175" s="122"/>
      <c r="FHS175" s="122"/>
      <c r="FHT175" s="122"/>
      <c r="FHU175" s="122"/>
      <c r="FHV175" s="122"/>
      <c r="FHW175" s="122"/>
      <c r="FHX175" s="122"/>
      <c r="FHY175" s="122"/>
      <c r="FHZ175" s="122"/>
      <c r="FIA175" s="122"/>
      <c r="FIB175" s="122"/>
      <c r="FIC175" s="122"/>
      <c r="FID175" s="122"/>
      <c r="FIE175" s="122"/>
      <c r="FIF175" s="122"/>
      <c r="FIG175" s="122"/>
      <c r="FIH175" s="122"/>
      <c r="FII175" s="122"/>
      <c r="FIJ175" s="122"/>
      <c r="FIK175" s="122"/>
      <c r="FIL175" s="122"/>
      <c r="FIM175" s="122"/>
      <c r="FIN175" s="122"/>
      <c r="FIO175" s="122"/>
      <c r="FIP175" s="122"/>
      <c r="FIQ175" s="122"/>
      <c r="FIR175" s="122"/>
      <c r="FIS175" s="122"/>
      <c r="FIT175" s="122"/>
      <c r="FIU175" s="122"/>
      <c r="FIV175" s="122"/>
      <c r="FIW175" s="122"/>
      <c r="FIX175" s="122"/>
      <c r="FIY175" s="122"/>
      <c r="FIZ175" s="122"/>
      <c r="FJA175" s="122"/>
      <c r="FJB175" s="122"/>
      <c r="FJC175" s="122"/>
      <c r="FJD175" s="122"/>
      <c r="FJE175" s="122"/>
      <c r="FJF175" s="122"/>
      <c r="FJG175" s="122"/>
      <c r="FJH175" s="122"/>
      <c r="FJI175" s="122"/>
      <c r="FJJ175" s="122"/>
      <c r="FJK175" s="122"/>
      <c r="FJL175" s="122"/>
      <c r="FJM175" s="122"/>
      <c r="FJN175" s="122"/>
      <c r="FJO175" s="122"/>
      <c r="FJP175" s="122"/>
      <c r="FJQ175" s="122"/>
      <c r="FJR175" s="122"/>
      <c r="FJS175" s="122"/>
      <c r="FJT175" s="122"/>
      <c r="FJU175" s="122"/>
      <c r="FJV175" s="122"/>
      <c r="FJW175" s="122"/>
      <c r="FJX175" s="122"/>
      <c r="FJY175" s="122"/>
      <c r="FJZ175" s="122"/>
      <c r="FKA175" s="122"/>
      <c r="FKB175" s="122"/>
      <c r="FKC175" s="122"/>
      <c r="FKD175" s="122"/>
      <c r="FKE175" s="122"/>
      <c r="FKF175" s="122"/>
      <c r="FKG175" s="122"/>
      <c r="FKH175" s="122"/>
      <c r="FKI175" s="122"/>
      <c r="FKJ175" s="122"/>
      <c r="FKK175" s="122"/>
      <c r="FKL175" s="122"/>
      <c r="FKM175" s="122"/>
      <c r="FKN175" s="122"/>
      <c r="FKO175" s="122"/>
      <c r="FKP175" s="122"/>
      <c r="FKQ175" s="122"/>
      <c r="FKR175" s="122"/>
      <c r="FKS175" s="122"/>
      <c r="FKT175" s="122"/>
      <c r="FKU175" s="122"/>
      <c r="FKV175" s="122"/>
      <c r="FKW175" s="122"/>
      <c r="FKX175" s="122"/>
      <c r="FKY175" s="122"/>
      <c r="FKZ175" s="122"/>
      <c r="FLA175" s="122"/>
      <c r="FLB175" s="122"/>
      <c r="FLC175" s="122"/>
      <c r="FLD175" s="122"/>
      <c r="FLE175" s="122"/>
      <c r="FLF175" s="122"/>
      <c r="FLG175" s="122"/>
      <c r="FLH175" s="122"/>
      <c r="FLI175" s="122"/>
      <c r="FLJ175" s="122"/>
      <c r="FLK175" s="122"/>
      <c r="FLL175" s="122"/>
      <c r="FLM175" s="122"/>
      <c r="FLN175" s="122"/>
      <c r="FLO175" s="122"/>
      <c r="FLP175" s="122"/>
      <c r="FLQ175" s="122"/>
      <c r="FLR175" s="122"/>
      <c r="FLS175" s="122"/>
      <c r="FLT175" s="122"/>
      <c r="FLU175" s="122"/>
      <c r="FLV175" s="122"/>
      <c r="FLW175" s="122"/>
      <c r="FLX175" s="122"/>
      <c r="FLY175" s="122"/>
      <c r="FLZ175" s="122"/>
      <c r="FMA175" s="122"/>
      <c r="FMB175" s="122"/>
      <c r="FMC175" s="122"/>
      <c r="FMD175" s="122"/>
      <c r="FME175" s="122"/>
      <c r="FMF175" s="122"/>
      <c r="FMG175" s="122"/>
      <c r="FMH175" s="122"/>
      <c r="FMI175" s="122"/>
      <c r="FMJ175" s="122"/>
      <c r="FMK175" s="122"/>
      <c r="FML175" s="122"/>
      <c r="FMM175" s="122"/>
      <c r="FMN175" s="122"/>
      <c r="FMO175" s="122"/>
      <c r="FMP175" s="122"/>
      <c r="FMQ175" s="122"/>
      <c r="FMR175" s="122"/>
      <c r="FMS175" s="122"/>
      <c r="FMT175" s="122"/>
      <c r="FMU175" s="122"/>
      <c r="FMV175" s="122"/>
      <c r="FMW175" s="122"/>
      <c r="FMX175" s="122"/>
      <c r="FMY175" s="122"/>
      <c r="FMZ175" s="122"/>
      <c r="FNA175" s="122"/>
      <c r="FNB175" s="122"/>
      <c r="FNC175" s="122"/>
      <c r="FND175" s="122"/>
      <c r="FNE175" s="122"/>
      <c r="FNF175" s="122"/>
      <c r="FNG175" s="122"/>
      <c r="FNH175" s="122"/>
      <c r="FNI175" s="122"/>
      <c r="FNJ175" s="122"/>
      <c r="FNK175" s="122"/>
      <c r="FNL175" s="122"/>
      <c r="FNM175" s="122"/>
      <c r="FNN175" s="122"/>
      <c r="FNO175" s="122"/>
      <c r="FNP175" s="122"/>
      <c r="FNQ175" s="122"/>
      <c r="FNR175" s="122"/>
      <c r="FNS175" s="122"/>
      <c r="FNT175" s="122"/>
      <c r="FNU175" s="122"/>
      <c r="FNV175" s="122"/>
      <c r="FNW175" s="122"/>
      <c r="FNX175" s="122"/>
      <c r="FNY175" s="122"/>
      <c r="FNZ175" s="122"/>
      <c r="FOA175" s="122"/>
      <c r="FOB175" s="122"/>
      <c r="FOC175" s="122"/>
      <c r="FOD175" s="122"/>
      <c r="FOE175" s="122"/>
      <c r="FOF175" s="122"/>
      <c r="FOG175" s="122"/>
      <c r="FOH175" s="122"/>
      <c r="FOI175" s="122"/>
      <c r="FOJ175" s="122"/>
      <c r="FOK175" s="122"/>
      <c r="FOL175" s="122"/>
      <c r="FOM175" s="122"/>
      <c r="FON175" s="122"/>
      <c r="FOO175" s="122"/>
      <c r="FOP175" s="122"/>
      <c r="FOQ175" s="122"/>
      <c r="FOR175" s="122"/>
      <c r="FOS175" s="122"/>
      <c r="FOT175" s="122"/>
      <c r="FOU175" s="122"/>
      <c r="FOV175" s="122"/>
      <c r="FOW175" s="122"/>
      <c r="FOX175" s="122"/>
      <c r="FOY175" s="122"/>
      <c r="FOZ175" s="122"/>
      <c r="FPA175" s="122"/>
      <c r="FPB175" s="122"/>
      <c r="FPC175" s="122"/>
      <c r="FPD175" s="122"/>
      <c r="FPE175" s="122"/>
      <c r="FPF175" s="122"/>
      <c r="FPG175" s="122"/>
      <c r="FPH175" s="122"/>
      <c r="FPI175" s="122"/>
      <c r="FPJ175" s="122"/>
      <c r="FPK175" s="122"/>
      <c r="FPL175" s="122"/>
      <c r="FPM175" s="122"/>
      <c r="FPN175" s="122"/>
      <c r="FPO175" s="122"/>
      <c r="FPP175" s="122"/>
      <c r="FPQ175" s="122"/>
      <c r="FPR175" s="122"/>
      <c r="FPS175" s="122"/>
      <c r="FPT175" s="122"/>
      <c r="FPU175" s="122"/>
      <c r="FPV175" s="122"/>
      <c r="FPW175" s="122"/>
      <c r="FPX175" s="122"/>
      <c r="FPY175" s="122"/>
      <c r="FPZ175" s="122"/>
      <c r="FQA175" s="122"/>
      <c r="FQB175" s="122"/>
      <c r="FQC175" s="122"/>
      <c r="FQD175" s="122"/>
      <c r="FQE175" s="122"/>
      <c r="FQF175" s="122"/>
      <c r="FQG175" s="122"/>
      <c r="FQH175" s="122"/>
      <c r="FQI175" s="122"/>
      <c r="FQJ175" s="122"/>
      <c r="FQK175" s="122"/>
      <c r="FQL175" s="122"/>
      <c r="FQM175" s="122"/>
      <c r="FQN175" s="122"/>
      <c r="FQO175" s="122"/>
      <c r="FQP175" s="122"/>
      <c r="FQQ175" s="122"/>
      <c r="FQR175" s="122"/>
      <c r="FQS175" s="122"/>
      <c r="FQT175" s="122"/>
      <c r="FQU175" s="122"/>
      <c r="FQV175" s="122"/>
      <c r="FQW175" s="122"/>
      <c r="FQX175" s="122"/>
      <c r="FQY175" s="122"/>
      <c r="FQZ175" s="122"/>
      <c r="FRA175" s="122"/>
      <c r="FRB175" s="122"/>
      <c r="FRC175" s="122"/>
      <c r="FRD175" s="122"/>
      <c r="FRE175" s="122"/>
      <c r="FRF175" s="122"/>
      <c r="FRG175" s="122"/>
      <c r="FRH175" s="122"/>
      <c r="FRI175" s="122"/>
      <c r="FRJ175" s="122"/>
      <c r="FRK175" s="122"/>
      <c r="FRL175" s="122"/>
      <c r="FRM175" s="122"/>
      <c r="FRN175" s="122"/>
      <c r="FRO175" s="122"/>
      <c r="FRP175" s="122"/>
      <c r="FRQ175" s="122"/>
      <c r="FRR175" s="122"/>
      <c r="FRS175" s="122"/>
      <c r="FRT175" s="122"/>
      <c r="FRU175" s="122"/>
      <c r="FRV175" s="122"/>
      <c r="FRW175" s="122"/>
      <c r="FRX175" s="122"/>
      <c r="FRY175" s="122"/>
      <c r="FRZ175" s="122"/>
      <c r="FSA175" s="122"/>
      <c r="FSB175" s="122"/>
      <c r="FSC175" s="122"/>
      <c r="FSD175" s="122"/>
      <c r="FSE175" s="122"/>
      <c r="FSF175" s="122"/>
      <c r="FSG175" s="122"/>
      <c r="FSH175" s="122"/>
      <c r="FSI175" s="122"/>
      <c r="FSJ175" s="122"/>
      <c r="FSK175" s="122"/>
      <c r="FSL175" s="122"/>
      <c r="FSM175" s="122"/>
      <c r="FSN175" s="122"/>
      <c r="FSO175" s="122"/>
      <c r="FSP175" s="122"/>
      <c r="FSQ175" s="122"/>
      <c r="FSR175" s="122"/>
      <c r="FSS175" s="122"/>
      <c r="FST175" s="122"/>
      <c r="FSU175" s="122"/>
      <c r="FSV175" s="122"/>
      <c r="FSW175" s="122"/>
      <c r="FSX175" s="122"/>
      <c r="FSY175" s="122"/>
      <c r="FSZ175" s="122"/>
      <c r="FTA175" s="122"/>
      <c r="FTB175" s="122"/>
      <c r="FTC175" s="122"/>
      <c r="FTD175" s="122"/>
      <c r="FTE175" s="122"/>
      <c r="FTF175" s="122"/>
      <c r="FTG175" s="122"/>
      <c r="FTH175" s="122"/>
      <c r="FTI175" s="122"/>
      <c r="FTJ175" s="122"/>
      <c r="FTK175" s="122"/>
      <c r="FTL175" s="122"/>
      <c r="FTM175" s="122"/>
      <c r="FTN175" s="122"/>
      <c r="FTO175" s="122"/>
      <c r="FTP175" s="122"/>
      <c r="FTQ175" s="122"/>
      <c r="FTR175" s="122"/>
      <c r="FTS175" s="122"/>
      <c r="FTT175" s="122"/>
      <c r="FTU175" s="122"/>
      <c r="FTV175" s="122"/>
      <c r="FTW175" s="122"/>
      <c r="FTX175" s="122"/>
      <c r="FTY175" s="122"/>
      <c r="FTZ175" s="122"/>
      <c r="FUA175" s="122"/>
      <c r="FUB175" s="122"/>
      <c r="FUC175" s="122"/>
      <c r="FUD175" s="122"/>
      <c r="FUE175" s="122"/>
      <c r="FUF175" s="122"/>
      <c r="FUG175" s="122"/>
      <c r="FUH175" s="122"/>
      <c r="FUI175" s="122"/>
      <c r="FUJ175" s="122"/>
      <c r="FUK175" s="122"/>
      <c r="FUL175" s="122"/>
      <c r="FUM175" s="122"/>
      <c r="FUN175" s="122"/>
      <c r="FUO175" s="122"/>
      <c r="FUP175" s="122"/>
      <c r="FUQ175" s="122"/>
      <c r="FUR175" s="122"/>
      <c r="FUS175" s="122"/>
      <c r="FUT175" s="122"/>
      <c r="FUU175" s="122"/>
      <c r="FUV175" s="122"/>
      <c r="FUW175" s="122"/>
      <c r="FUX175" s="122"/>
      <c r="FUY175" s="122"/>
      <c r="FUZ175" s="122"/>
      <c r="FVA175" s="122"/>
      <c r="FVB175" s="122"/>
      <c r="FVC175" s="122"/>
      <c r="FVD175" s="122"/>
      <c r="FVE175" s="122"/>
      <c r="FVF175" s="122"/>
      <c r="FVG175" s="122"/>
      <c r="FVH175" s="122"/>
      <c r="FVI175" s="122"/>
      <c r="FVJ175" s="122"/>
      <c r="FVK175" s="122"/>
      <c r="FVL175" s="122"/>
      <c r="FVM175" s="122"/>
      <c r="FVN175" s="122"/>
      <c r="FVO175" s="122"/>
      <c r="FVP175" s="122"/>
      <c r="FVQ175" s="122"/>
      <c r="FVR175" s="122"/>
      <c r="FVS175" s="122"/>
      <c r="FVT175" s="122"/>
      <c r="FVU175" s="122"/>
      <c r="FVV175" s="122"/>
      <c r="FVW175" s="122"/>
      <c r="FVX175" s="122"/>
      <c r="FVY175" s="122"/>
      <c r="FVZ175" s="122"/>
      <c r="FWA175" s="122"/>
      <c r="FWB175" s="122"/>
      <c r="FWC175" s="122"/>
      <c r="FWD175" s="122"/>
      <c r="FWE175" s="122"/>
      <c r="FWF175" s="122"/>
      <c r="FWG175" s="122"/>
      <c r="FWH175" s="122"/>
      <c r="FWI175" s="122"/>
      <c r="FWJ175" s="122"/>
      <c r="FWK175" s="122"/>
      <c r="FWL175" s="122"/>
      <c r="FWM175" s="122"/>
      <c r="FWN175" s="122"/>
      <c r="FWO175" s="122"/>
      <c r="FWP175" s="122"/>
      <c r="FWQ175" s="122"/>
      <c r="FWR175" s="122"/>
      <c r="FWS175" s="122"/>
      <c r="FWT175" s="122"/>
      <c r="FWU175" s="122"/>
      <c r="FWV175" s="122"/>
      <c r="FWW175" s="122"/>
      <c r="FWX175" s="122"/>
      <c r="FWY175" s="122"/>
      <c r="FWZ175" s="122"/>
      <c r="FXA175" s="122"/>
      <c r="FXB175" s="122"/>
      <c r="FXC175" s="122"/>
      <c r="FXD175" s="122"/>
      <c r="FXE175" s="122"/>
      <c r="FXF175" s="122"/>
      <c r="FXG175" s="122"/>
      <c r="FXH175" s="122"/>
      <c r="FXI175" s="122"/>
      <c r="FXJ175" s="122"/>
      <c r="FXK175" s="122"/>
      <c r="FXL175" s="122"/>
      <c r="FXM175" s="122"/>
      <c r="FXN175" s="122"/>
      <c r="FXO175" s="122"/>
      <c r="FXP175" s="122"/>
      <c r="FXQ175" s="122"/>
      <c r="FXR175" s="122"/>
      <c r="FXS175" s="122"/>
      <c r="FXT175" s="122"/>
      <c r="FXU175" s="122"/>
      <c r="FXV175" s="122"/>
      <c r="FXW175" s="122"/>
      <c r="FXX175" s="122"/>
      <c r="FXY175" s="122"/>
      <c r="FXZ175" s="122"/>
      <c r="FYA175" s="122"/>
      <c r="FYB175" s="122"/>
      <c r="FYC175" s="122"/>
      <c r="FYD175" s="122"/>
      <c r="FYE175" s="122"/>
      <c r="FYF175" s="122"/>
      <c r="FYG175" s="122"/>
      <c r="FYH175" s="122"/>
      <c r="FYI175" s="122"/>
      <c r="FYJ175" s="122"/>
      <c r="FYK175" s="122"/>
      <c r="FYL175" s="122"/>
      <c r="FYM175" s="122"/>
      <c r="FYN175" s="122"/>
      <c r="FYO175" s="122"/>
      <c r="FYP175" s="122"/>
      <c r="FYQ175" s="122"/>
      <c r="FYR175" s="122"/>
      <c r="FYS175" s="122"/>
      <c r="FYT175" s="122"/>
      <c r="FYU175" s="122"/>
      <c r="FYV175" s="122"/>
      <c r="FYW175" s="122"/>
      <c r="FYX175" s="122"/>
      <c r="FYY175" s="122"/>
      <c r="FYZ175" s="122"/>
      <c r="FZA175" s="122"/>
      <c r="FZB175" s="122"/>
      <c r="FZC175" s="122"/>
      <c r="FZD175" s="122"/>
      <c r="FZE175" s="122"/>
      <c r="FZF175" s="122"/>
      <c r="FZG175" s="122"/>
      <c r="FZH175" s="122"/>
      <c r="FZI175" s="122"/>
      <c r="FZJ175" s="122"/>
      <c r="FZK175" s="122"/>
      <c r="FZL175" s="122"/>
      <c r="FZM175" s="122"/>
      <c r="FZN175" s="122"/>
      <c r="FZO175" s="122"/>
      <c r="FZP175" s="122"/>
      <c r="FZQ175" s="122"/>
      <c r="FZR175" s="122"/>
      <c r="FZS175" s="122"/>
      <c r="FZT175" s="122"/>
      <c r="FZU175" s="122"/>
      <c r="FZV175" s="122"/>
      <c r="FZW175" s="122"/>
      <c r="FZX175" s="122"/>
      <c r="FZY175" s="122"/>
      <c r="FZZ175" s="122"/>
      <c r="GAA175" s="122"/>
      <c r="GAB175" s="122"/>
      <c r="GAC175" s="122"/>
      <c r="GAD175" s="122"/>
      <c r="GAE175" s="122"/>
      <c r="GAF175" s="122"/>
      <c r="GAG175" s="122"/>
      <c r="GAH175" s="122"/>
      <c r="GAI175" s="122"/>
      <c r="GAJ175" s="122"/>
      <c r="GAK175" s="122"/>
      <c r="GAL175" s="122"/>
      <c r="GAM175" s="122"/>
      <c r="GAN175" s="122"/>
      <c r="GAO175" s="122"/>
      <c r="GAP175" s="122"/>
      <c r="GAQ175" s="122"/>
      <c r="GAR175" s="122"/>
      <c r="GAS175" s="122"/>
      <c r="GAT175" s="122"/>
      <c r="GAU175" s="122"/>
      <c r="GAV175" s="122"/>
      <c r="GAW175" s="122"/>
      <c r="GAX175" s="122"/>
      <c r="GAY175" s="122"/>
      <c r="GAZ175" s="122"/>
      <c r="GBA175" s="122"/>
      <c r="GBB175" s="122"/>
      <c r="GBC175" s="122"/>
      <c r="GBD175" s="122"/>
      <c r="GBE175" s="122"/>
      <c r="GBF175" s="122"/>
      <c r="GBG175" s="122"/>
      <c r="GBH175" s="122"/>
      <c r="GBI175" s="122"/>
      <c r="GBJ175" s="122"/>
      <c r="GBK175" s="122"/>
      <c r="GBL175" s="122"/>
      <c r="GBM175" s="122"/>
      <c r="GBN175" s="122"/>
      <c r="GBO175" s="122"/>
      <c r="GBP175" s="122"/>
      <c r="GBQ175" s="122"/>
      <c r="GBR175" s="122"/>
      <c r="GBS175" s="122"/>
      <c r="GBT175" s="122"/>
      <c r="GBU175" s="122"/>
      <c r="GBV175" s="122"/>
      <c r="GBW175" s="122"/>
      <c r="GBX175" s="122"/>
      <c r="GBY175" s="122"/>
      <c r="GBZ175" s="122"/>
      <c r="GCA175" s="122"/>
      <c r="GCB175" s="122"/>
      <c r="GCC175" s="122"/>
      <c r="GCD175" s="122"/>
      <c r="GCE175" s="122"/>
      <c r="GCF175" s="122"/>
      <c r="GCG175" s="122"/>
      <c r="GCH175" s="122"/>
      <c r="GCI175" s="122"/>
      <c r="GCJ175" s="122"/>
      <c r="GCK175" s="122"/>
      <c r="GCL175" s="122"/>
      <c r="GCM175" s="122"/>
      <c r="GCN175" s="122"/>
      <c r="GCO175" s="122"/>
      <c r="GCP175" s="122"/>
      <c r="GCQ175" s="122"/>
      <c r="GCR175" s="122"/>
      <c r="GCS175" s="122"/>
      <c r="GCT175" s="122"/>
      <c r="GCU175" s="122"/>
      <c r="GCV175" s="122"/>
      <c r="GCW175" s="122"/>
      <c r="GCX175" s="122"/>
      <c r="GCY175" s="122"/>
      <c r="GCZ175" s="122"/>
      <c r="GDA175" s="122"/>
      <c r="GDB175" s="122"/>
      <c r="GDC175" s="122"/>
      <c r="GDD175" s="122"/>
      <c r="GDE175" s="122"/>
      <c r="GDF175" s="122"/>
      <c r="GDG175" s="122"/>
      <c r="GDH175" s="122"/>
      <c r="GDI175" s="122"/>
      <c r="GDJ175" s="122"/>
      <c r="GDK175" s="122"/>
      <c r="GDL175" s="122"/>
      <c r="GDM175" s="122"/>
      <c r="GDN175" s="122"/>
      <c r="GDO175" s="122"/>
      <c r="GDP175" s="122"/>
      <c r="GDQ175" s="122"/>
      <c r="GDR175" s="122"/>
      <c r="GDS175" s="122"/>
      <c r="GDT175" s="122"/>
      <c r="GDU175" s="122"/>
      <c r="GDV175" s="122"/>
      <c r="GDW175" s="122"/>
      <c r="GDX175" s="122"/>
      <c r="GDY175" s="122"/>
      <c r="GDZ175" s="122"/>
      <c r="GEA175" s="122"/>
      <c r="GEB175" s="122"/>
      <c r="GEC175" s="122"/>
      <c r="GED175" s="122"/>
      <c r="GEE175" s="122"/>
      <c r="GEF175" s="122"/>
      <c r="GEG175" s="122"/>
      <c r="GEH175" s="122"/>
      <c r="GEI175" s="122"/>
      <c r="GEJ175" s="122"/>
      <c r="GEK175" s="122"/>
      <c r="GEL175" s="122"/>
      <c r="GEM175" s="122"/>
      <c r="GEN175" s="122"/>
      <c r="GEO175" s="122"/>
      <c r="GEP175" s="122"/>
      <c r="GEQ175" s="122"/>
      <c r="GER175" s="122"/>
      <c r="GES175" s="122"/>
      <c r="GET175" s="122"/>
      <c r="GEU175" s="122"/>
      <c r="GEV175" s="122"/>
      <c r="GEW175" s="122"/>
      <c r="GEX175" s="122"/>
      <c r="GEY175" s="122"/>
      <c r="GEZ175" s="122"/>
      <c r="GFA175" s="122"/>
      <c r="GFB175" s="122"/>
      <c r="GFC175" s="122"/>
      <c r="GFD175" s="122"/>
      <c r="GFE175" s="122"/>
      <c r="GFF175" s="122"/>
      <c r="GFG175" s="122"/>
      <c r="GFH175" s="122"/>
      <c r="GFI175" s="122"/>
      <c r="GFJ175" s="122"/>
      <c r="GFK175" s="122"/>
      <c r="GFL175" s="122"/>
      <c r="GFM175" s="122"/>
      <c r="GFN175" s="122"/>
      <c r="GFO175" s="122"/>
      <c r="GFP175" s="122"/>
      <c r="GFQ175" s="122"/>
      <c r="GFR175" s="122"/>
      <c r="GFS175" s="122"/>
      <c r="GFT175" s="122"/>
      <c r="GFU175" s="122"/>
      <c r="GFV175" s="122"/>
      <c r="GFW175" s="122"/>
      <c r="GFX175" s="122"/>
      <c r="GFY175" s="122"/>
      <c r="GFZ175" s="122"/>
      <c r="GGA175" s="122"/>
      <c r="GGB175" s="122"/>
      <c r="GGC175" s="122"/>
      <c r="GGD175" s="122"/>
      <c r="GGE175" s="122"/>
      <c r="GGF175" s="122"/>
      <c r="GGG175" s="122"/>
      <c r="GGH175" s="122"/>
      <c r="GGI175" s="122"/>
      <c r="GGJ175" s="122"/>
      <c r="GGK175" s="122"/>
      <c r="GGL175" s="122"/>
      <c r="GGM175" s="122"/>
      <c r="GGN175" s="122"/>
      <c r="GGO175" s="122"/>
      <c r="GGP175" s="122"/>
      <c r="GGQ175" s="122"/>
      <c r="GGR175" s="122"/>
      <c r="GGS175" s="122"/>
      <c r="GGT175" s="122"/>
      <c r="GGU175" s="122"/>
      <c r="GGV175" s="122"/>
      <c r="GGW175" s="122"/>
      <c r="GGX175" s="122"/>
      <c r="GGY175" s="122"/>
      <c r="GGZ175" s="122"/>
      <c r="GHA175" s="122"/>
      <c r="GHB175" s="122"/>
      <c r="GHC175" s="122"/>
      <c r="GHD175" s="122"/>
      <c r="GHE175" s="122"/>
      <c r="GHF175" s="122"/>
      <c r="GHG175" s="122"/>
      <c r="GHH175" s="122"/>
      <c r="GHI175" s="122"/>
      <c r="GHJ175" s="122"/>
      <c r="GHK175" s="122"/>
      <c r="GHL175" s="122"/>
      <c r="GHM175" s="122"/>
      <c r="GHN175" s="122"/>
      <c r="GHO175" s="122"/>
      <c r="GHP175" s="122"/>
      <c r="GHQ175" s="122"/>
      <c r="GHR175" s="122"/>
      <c r="GHS175" s="122"/>
      <c r="GHT175" s="122"/>
      <c r="GHU175" s="122"/>
      <c r="GHV175" s="122"/>
      <c r="GHW175" s="122"/>
      <c r="GHX175" s="122"/>
      <c r="GHY175" s="122"/>
      <c r="GHZ175" s="122"/>
      <c r="GIA175" s="122"/>
      <c r="GIB175" s="122"/>
      <c r="GIC175" s="122"/>
      <c r="GID175" s="122"/>
      <c r="GIE175" s="122"/>
      <c r="GIF175" s="122"/>
      <c r="GIG175" s="122"/>
      <c r="GIH175" s="122"/>
      <c r="GII175" s="122"/>
      <c r="GIJ175" s="122"/>
      <c r="GIK175" s="122"/>
      <c r="GIL175" s="122"/>
      <c r="GIM175" s="122"/>
      <c r="GIN175" s="122"/>
      <c r="GIO175" s="122"/>
      <c r="GIP175" s="122"/>
      <c r="GIQ175" s="122"/>
      <c r="GIR175" s="122"/>
      <c r="GIS175" s="122"/>
      <c r="GIT175" s="122"/>
      <c r="GIU175" s="122"/>
      <c r="GIV175" s="122"/>
      <c r="GIW175" s="122"/>
      <c r="GIX175" s="122"/>
      <c r="GIY175" s="122"/>
      <c r="GIZ175" s="122"/>
      <c r="GJA175" s="122"/>
      <c r="GJB175" s="122"/>
      <c r="GJC175" s="122"/>
      <c r="GJD175" s="122"/>
      <c r="GJE175" s="122"/>
      <c r="GJF175" s="122"/>
      <c r="GJG175" s="122"/>
      <c r="GJH175" s="122"/>
      <c r="GJI175" s="122"/>
      <c r="GJJ175" s="122"/>
      <c r="GJK175" s="122"/>
      <c r="GJL175" s="122"/>
      <c r="GJM175" s="122"/>
      <c r="GJN175" s="122"/>
      <c r="GJO175" s="122"/>
      <c r="GJP175" s="122"/>
      <c r="GJQ175" s="122"/>
      <c r="GJR175" s="122"/>
      <c r="GJS175" s="122"/>
      <c r="GJT175" s="122"/>
      <c r="GJU175" s="122"/>
      <c r="GJV175" s="122"/>
      <c r="GJW175" s="122"/>
      <c r="GJX175" s="122"/>
      <c r="GJY175" s="122"/>
      <c r="GJZ175" s="122"/>
      <c r="GKA175" s="122"/>
      <c r="GKB175" s="122"/>
      <c r="GKC175" s="122"/>
      <c r="GKD175" s="122"/>
      <c r="GKE175" s="122"/>
      <c r="GKF175" s="122"/>
      <c r="GKG175" s="122"/>
      <c r="GKH175" s="122"/>
      <c r="GKI175" s="122"/>
      <c r="GKJ175" s="122"/>
      <c r="GKK175" s="122"/>
      <c r="GKL175" s="122"/>
      <c r="GKM175" s="122"/>
      <c r="GKN175" s="122"/>
      <c r="GKO175" s="122"/>
      <c r="GKP175" s="122"/>
      <c r="GKQ175" s="122"/>
      <c r="GKR175" s="122"/>
      <c r="GKS175" s="122"/>
      <c r="GKT175" s="122"/>
      <c r="GKU175" s="122"/>
      <c r="GKV175" s="122"/>
      <c r="GKW175" s="122"/>
      <c r="GKX175" s="122"/>
      <c r="GKY175" s="122"/>
      <c r="GKZ175" s="122"/>
      <c r="GLA175" s="122"/>
      <c r="GLB175" s="122"/>
      <c r="GLC175" s="122"/>
      <c r="GLD175" s="122"/>
      <c r="GLE175" s="122"/>
      <c r="GLF175" s="122"/>
      <c r="GLG175" s="122"/>
      <c r="GLH175" s="122"/>
      <c r="GLI175" s="122"/>
      <c r="GLJ175" s="122"/>
      <c r="GLK175" s="122"/>
      <c r="GLL175" s="122"/>
      <c r="GLM175" s="122"/>
      <c r="GLN175" s="122"/>
      <c r="GLO175" s="122"/>
      <c r="GLP175" s="122"/>
      <c r="GLQ175" s="122"/>
      <c r="GLR175" s="122"/>
      <c r="GLS175" s="122"/>
      <c r="GLT175" s="122"/>
      <c r="GLU175" s="122"/>
      <c r="GLV175" s="122"/>
      <c r="GLW175" s="122"/>
      <c r="GLX175" s="122"/>
      <c r="GLY175" s="122"/>
      <c r="GLZ175" s="122"/>
      <c r="GMA175" s="122"/>
      <c r="GMB175" s="122"/>
      <c r="GMC175" s="122"/>
      <c r="GMD175" s="122"/>
      <c r="GME175" s="122"/>
      <c r="GMF175" s="122"/>
      <c r="GMG175" s="122"/>
      <c r="GMH175" s="122"/>
      <c r="GMI175" s="122"/>
      <c r="GMJ175" s="122"/>
      <c r="GMK175" s="122"/>
      <c r="GML175" s="122"/>
      <c r="GMM175" s="122"/>
      <c r="GMN175" s="122"/>
      <c r="GMO175" s="122"/>
      <c r="GMP175" s="122"/>
      <c r="GMQ175" s="122"/>
      <c r="GMR175" s="122"/>
      <c r="GMS175" s="122"/>
      <c r="GMT175" s="122"/>
      <c r="GMU175" s="122"/>
      <c r="GMV175" s="122"/>
      <c r="GMW175" s="122"/>
      <c r="GMX175" s="122"/>
      <c r="GMY175" s="122"/>
      <c r="GMZ175" s="122"/>
      <c r="GNA175" s="122"/>
      <c r="GNB175" s="122"/>
      <c r="GNC175" s="122"/>
      <c r="GND175" s="122"/>
      <c r="GNE175" s="122"/>
      <c r="GNF175" s="122"/>
      <c r="GNG175" s="122"/>
      <c r="GNH175" s="122"/>
      <c r="GNI175" s="122"/>
      <c r="GNJ175" s="122"/>
      <c r="GNK175" s="122"/>
      <c r="GNL175" s="122"/>
      <c r="GNM175" s="122"/>
      <c r="GNN175" s="122"/>
      <c r="GNO175" s="122"/>
      <c r="GNP175" s="122"/>
      <c r="GNQ175" s="122"/>
      <c r="GNR175" s="122"/>
      <c r="GNS175" s="122"/>
      <c r="GNT175" s="122"/>
      <c r="GNU175" s="122"/>
      <c r="GNV175" s="122"/>
      <c r="GNW175" s="122"/>
      <c r="GNX175" s="122"/>
      <c r="GNY175" s="122"/>
      <c r="GNZ175" s="122"/>
      <c r="GOA175" s="122"/>
      <c r="GOB175" s="122"/>
      <c r="GOC175" s="122"/>
      <c r="GOD175" s="122"/>
      <c r="GOE175" s="122"/>
      <c r="GOF175" s="122"/>
      <c r="GOG175" s="122"/>
      <c r="GOH175" s="122"/>
      <c r="GOI175" s="122"/>
      <c r="GOJ175" s="122"/>
      <c r="GOK175" s="122"/>
      <c r="GOL175" s="122"/>
      <c r="GOM175" s="122"/>
      <c r="GON175" s="122"/>
      <c r="GOO175" s="122"/>
      <c r="GOP175" s="122"/>
      <c r="GOQ175" s="122"/>
      <c r="GOR175" s="122"/>
      <c r="GOS175" s="122"/>
      <c r="GOT175" s="122"/>
      <c r="GOU175" s="122"/>
      <c r="GOV175" s="122"/>
      <c r="GOW175" s="122"/>
      <c r="GOX175" s="122"/>
      <c r="GOY175" s="122"/>
      <c r="GOZ175" s="122"/>
      <c r="GPA175" s="122"/>
      <c r="GPB175" s="122"/>
      <c r="GPC175" s="122"/>
      <c r="GPD175" s="122"/>
      <c r="GPE175" s="122"/>
      <c r="GPF175" s="122"/>
      <c r="GPG175" s="122"/>
      <c r="GPH175" s="122"/>
      <c r="GPI175" s="122"/>
      <c r="GPJ175" s="122"/>
      <c r="GPK175" s="122"/>
      <c r="GPL175" s="122"/>
      <c r="GPM175" s="122"/>
      <c r="GPN175" s="122"/>
      <c r="GPO175" s="122"/>
      <c r="GPP175" s="122"/>
      <c r="GPQ175" s="122"/>
      <c r="GPR175" s="122"/>
      <c r="GPS175" s="122"/>
      <c r="GPT175" s="122"/>
      <c r="GPU175" s="122"/>
      <c r="GPV175" s="122"/>
      <c r="GPW175" s="122"/>
      <c r="GPX175" s="122"/>
      <c r="GPY175" s="122"/>
      <c r="GPZ175" s="122"/>
      <c r="GQA175" s="122"/>
      <c r="GQB175" s="122"/>
      <c r="GQC175" s="122"/>
      <c r="GQD175" s="122"/>
      <c r="GQE175" s="122"/>
      <c r="GQF175" s="122"/>
      <c r="GQG175" s="122"/>
      <c r="GQH175" s="122"/>
      <c r="GQI175" s="122"/>
      <c r="GQJ175" s="122"/>
      <c r="GQK175" s="122"/>
      <c r="GQL175" s="122"/>
      <c r="GQM175" s="122"/>
      <c r="GQN175" s="122"/>
      <c r="GQO175" s="122"/>
      <c r="GQP175" s="122"/>
      <c r="GQQ175" s="122"/>
      <c r="GQR175" s="122"/>
      <c r="GQS175" s="122"/>
      <c r="GQT175" s="122"/>
      <c r="GQU175" s="122"/>
      <c r="GQV175" s="122"/>
      <c r="GQW175" s="122"/>
      <c r="GQX175" s="122"/>
      <c r="GQY175" s="122"/>
      <c r="GQZ175" s="122"/>
      <c r="GRA175" s="122"/>
      <c r="GRB175" s="122"/>
      <c r="GRC175" s="122"/>
      <c r="GRD175" s="122"/>
      <c r="GRE175" s="122"/>
      <c r="GRF175" s="122"/>
      <c r="GRG175" s="122"/>
      <c r="GRH175" s="122"/>
      <c r="GRI175" s="122"/>
      <c r="GRJ175" s="122"/>
      <c r="GRK175" s="122"/>
      <c r="GRL175" s="122"/>
      <c r="GRM175" s="122"/>
      <c r="GRN175" s="122"/>
      <c r="GRO175" s="122"/>
      <c r="GRP175" s="122"/>
      <c r="GRQ175" s="122"/>
      <c r="GRR175" s="122"/>
      <c r="GRS175" s="122"/>
      <c r="GRT175" s="122"/>
      <c r="GRU175" s="122"/>
      <c r="GRV175" s="122"/>
      <c r="GRW175" s="122"/>
      <c r="GRX175" s="122"/>
      <c r="GRY175" s="122"/>
      <c r="GRZ175" s="122"/>
      <c r="GSA175" s="122"/>
      <c r="GSB175" s="122"/>
      <c r="GSC175" s="122"/>
      <c r="GSD175" s="122"/>
      <c r="GSE175" s="122"/>
      <c r="GSF175" s="122"/>
      <c r="GSG175" s="122"/>
      <c r="GSH175" s="122"/>
      <c r="GSI175" s="122"/>
      <c r="GSJ175" s="122"/>
      <c r="GSK175" s="122"/>
      <c r="GSL175" s="122"/>
      <c r="GSM175" s="122"/>
      <c r="GSN175" s="122"/>
      <c r="GSO175" s="122"/>
      <c r="GSP175" s="122"/>
      <c r="GSQ175" s="122"/>
      <c r="GSR175" s="122"/>
      <c r="GSS175" s="122"/>
      <c r="GST175" s="122"/>
      <c r="GSU175" s="122"/>
      <c r="GSV175" s="122"/>
      <c r="GSW175" s="122"/>
      <c r="GSX175" s="122"/>
      <c r="GSY175" s="122"/>
      <c r="GSZ175" s="122"/>
      <c r="GTA175" s="122"/>
      <c r="GTB175" s="122"/>
      <c r="GTC175" s="122"/>
      <c r="GTD175" s="122"/>
      <c r="GTE175" s="122"/>
      <c r="GTF175" s="122"/>
      <c r="GTG175" s="122"/>
      <c r="GTH175" s="122"/>
      <c r="GTI175" s="122"/>
      <c r="GTJ175" s="122"/>
      <c r="GTK175" s="122"/>
      <c r="GTL175" s="122"/>
      <c r="GTM175" s="122"/>
      <c r="GTN175" s="122"/>
      <c r="GTO175" s="122"/>
      <c r="GTP175" s="122"/>
      <c r="GTQ175" s="122"/>
      <c r="GTR175" s="122"/>
      <c r="GTS175" s="122"/>
      <c r="GTT175" s="122"/>
      <c r="GTU175" s="122"/>
      <c r="GTV175" s="122"/>
      <c r="GTW175" s="122"/>
      <c r="GTX175" s="122"/>
      <c r="GTY175" s="122"/>
      <c r="GTZ175" s="122"/>
      <c r="GUA175" s="122"/>
      <c r="GUB175" s="122"/>
      <c r="GUC175" s="122"/>
      <c r="GUD175" s="122"/>
      <c r="GUE175" s="122"/>
      <c r="GUF175" s="122"/>
      <c r="GUG175" s="122"/>
      <c r="GUH175" s="122"/>
      <c r="GUI175" s="122"/>
      <c r="GUJ175" s="122"/>
      <c r="GUK175" s="122"/>
      <c r="GUL175" s="122"/>
      <c r="GUM175" s="122"/>
      <c r="GUN175" s="122"/>
      <c r="GUO175" s="122"/>
      <c r="GUP175" s="122"/>
      <c r="GUQ175" s="122"/>
      <c r="GUR175" s="122"/>
      <c r="GUS175" s="122"/>
      <c r="GUT175" s="122"/>
      <c r="GUU175" s="122"/>
      <c r="GUV175" s="122"/>
      <c r="GUW175" s="122"/>
      <c r="GUX175" s="122"/>
      <c r="GUY175" s="122"/>
      <c r="GUZ175" s="122"/>
      <c r="GVA175" s="122"/>
      <c r="GVB175" s="122"/>
      <c r="GVC175" s="122"/>
      <c r="GVD175" s="122"/>
      <c r="GVE175" s="122"/>
      <c r="GVF175" s="122"/>
      <c r="GVG175" s="122"/>
      <c r="GVH175" s="122"/>
      <c r="GVI175" s="122"/>
      <c r="GVJ175" s="122"/>
      <c r="GVK175" s="122"/>
      <c r="GVL175" s="122"/>
      <c r="GVM175" s="122"/>
      <c r="GVN175" s="122"/>
      <c r="GVO175" s="122"/>
      <c r="GVP175" s="122"/>
      <c r="GVQ175" s="122"/>
      <c r="GVR175" s="122"/>
      <c r="GVS175" s="122"/>
      <c r="GVT175" s="122"/>
      <c r="GVU175" s="122"/>
      <c r="GVV175" s="122"/>
      <c r="GVW175" s="122"/>
      <c r="GVX175" s="122"/>
      <c r="GVY175" s="122"/>
      <c r="GVZ175" s="122"/>
      <c r="GWA175" s="122"/>
      <c r="GWB175" s="122"/>
      <c r="GWC175" s="122"/>
      <c r="GWD175" s="122"/>
      <c r="GWE175" s="122"/>
      <c r="GWF175" s="122"/>
      <c r="GWG175" s="122"/>
      <c r="GWH175" s="122"/>
      <c r="GWI175" s="122"/>
      <c r="GWJ175" s="122"/>
      <c r="GWK175" s="122"/>
      <c r="GWL175" s="122"/>
      <c r="GWM175" s="122"/>
      <c r="GWN175" s="122"/>
      <c r="GWO175" s="122"/>
      <c r="GWP175" s="122"/>
      <c r="GWQ175" s="122"/>
      <c r="GWR175" s="122"/>
      <c r="GWS175" s="122"/>
      <c r="GWT175" s="122"/>
      <c r="GWU175" s="122"/>
      <c r="GWV175" s="122"/>
      <c r="GWW175" s="122"/>
      <c r="GWX175" s="122"/>
      <c r="GWY175" s="122"/>
      <c r="GWZ175" s="122"/>
      <c r="GXA175" s="122"/>
      <c r="GXB175" s="122"/>
      <c r="GXC175" s="122"/>
      <c r="GXD175" s="122"/>
      <c r="GXE175" s="122"/>
      <c r="GXF175" s="122"/>
      <c r="GXG175" s="122"/>
      <c r="GXH175" s="122"/>
      <c r="GXI175" s="122"/>
      <c r="GXJ175" s="122"/>
      <c r="GXK175" s="122"/>
      <c r="GXL175" s="122"/>
      <c r="GXM175" s="122"/>
      <c r="GXN175" s="122"/>
      <c r="GXO175" s="122"/>
      <c r="GXP175" s="122"/>
      <c r="GXQ175" s="122"/>
      <c r="GXR175" s="122"/>
      <c r="GXS175" s="122"/>
      <c r="GXT175" s="122"/>
      <c r="GXU175" s="122"/>
      <c r="GXV175" s="122"/>
      <c r="GXW175" s="122"/>
      <c r="GXX175" s="122"/>
      <c r="GXY175" s="122"/>
      <c r="GXZ175" s="122"/>
      <c r="GYA175" s="122"/>
      <c r="GYB175" s="122"/>
      <c r="GYC175" s="122"/>
      <c r="GYD175" s="122"/>
      <c r="GYE175" s="122"/>
      <c r="GYF175" s="122"/>
      <c r="GYG175" s="122"/>
      <c r="GYH175" s="122"/>
      <c r="GYI175" s="122"/>
      <c r="GYJ175" s="122"/>
      <c r="GYK175" s="122"/>
      <c r="GYL175" s="122"/>
      <c r="GYM175" s="122"/>
      <c r="GYN175" s="122"/>
      <c r="GYO175" s="122"/>
      <c r="GYP175" s="122"/>
      <c r="GYQ175" s="122"/>
      <c r="GYR175" s="122"/>
      <c r="GYS175" s="122"/>
      <c r="GYT175" s="122"/>
      <c r="GYU175" s="122"/>
      <c r="GYV175" s="122"/>
      <c r="GYW175" s="122"/>
      <c r="GYX175" s="122"/>
      <c r="GYY175" s="122"/>
      <c r="GYZ175" s="122"/>
      <c r="GZA175" s="122"/>
      <c r="GZB175" s="122"/>
      <c r="GZC175" s="122"/>
      <c r="GZD175" s="122"/>
      <c r="GZE175" s="122"/>
      <c r="GZF175" s="122"/>
      <c r="GZG175" s="122"/>
      <c r="GZH175" s="122"/>
      <c r="GZI175" s="122"/>
      <c r="GZJ175" s="122"/>
      <c r="GZK175" s="122"/>
      <c r="GZL175" s="122"/>
      <c r="GZM175" s="122"/>
      <c r="GZN175" s="122"/>
      <c r="GZO175" s="122"/>
      <c r="GZP175" s="122"/>
      <c r="GZQ175" s="122"/>
      <c r="GZR175" s="122"/>
      <c r="GZS175" s="122"/>
      <c r="GZT175" s="122"/>
      <c r="GZU175" s="122"/>
      <c r="GZV175" s="122"/>
      <c r="GZW175" s="122"/>
      <c r="GZX175" s="122"/>
      <c r="GZY175" s="122"/>
      <c r="GZZ175" s="122"/>
      <c r="HAA175" s="122"/>
      <c r="HAB175" s="122"/>
      <c r="HAC175" s="122"/>
      <c r="HAD175" s="122"/>
      <c r="HAE175" s="122"/>
      <c r="HAF175" s="122"/>
      <c r="HAG175" s="122"/>
      <c r="HAH175" s="122"/>
      <c r="HAI175" s="122"/>
      <c r="HAJ175" s="122"/>
      <c r="HAK175" s="122"/>
      <c r="HAL175" s="122"/>
      <c r="HAM175" s="122"/>
      <c r="HAN175" s="122"/>
      <c r="HAO175" s="122"/>
      <c r="HAP175" s="122"/>
      <c r="HAQ175" s="122"/>
      <c r="HAR175" s="122"/>
      <c r="HAS175" s="122"/>
      <c r="HAT175" s="122"/>
      <c r="HAU175" s="122"/>
      <c r="HAV175" s="122"/>
      <c r="HAW175" s="122"/>
      <c r="HAX175" s="122"/>
      <c r="HAY175" s="122"/>
      <c r="HAZ175" s="122"/>
      <c r="HBA175" s="122"/>
      <c r="HBB175" s="122"/>
      <c r="HBC175" s="122"/>
      <c r="HBD175" s="122"/>
      <c r="HBE175" s="122"/>
      <c r="HBF175" s="122"/>
      <c r="HBG175" s="122"/>
      <c r="HBH175" s="122"/>
      <c r="HBI175" s="122"/>
      <c r="HBJ175" s="122"/>
      <c r="HBK175" s="122"/>
      <c r="HBL175" s="122"/>
      <c r="HBM175" s="122"/>
      <c r="HBN175" s="122"/>
      <c r="HBO175" s="122"/>
      <c r="HBP175" s="122"/>
      <c r="HBQ175" s="122"/>
      <c r="HBR175" s="122"/>
      <c r="HBS175" s="122"/>
      <c r="HBT175" s="122"/>
      <c r="HBU175" s="122"/>
      <c r="HBV175" s="122"/>
      <c r="HBW175" s="122"/>
      <c r="HBX175" s="122"/>
      <c r="HBY175" s="122"/>
      <c r="HBZ175" s="122"/>
      <c r="HCA175" s="122"/>
      <c r="HCB175" s="122"/>
      <c r="HCC175" s="122"/>
      <c r="HCD175" s="122"/>
      <c r="HCE175" s="122"/>
      <c r="HCF175" s="122"/>
      <c r="HCG175" s="122"/>
      <c r="HCH175" s="122"/>
      <c r="HCI175" s="122"/>
      <c r="HCJ175" s="122"/>
      <c r="HCK175" s="122"/>
      <c r="HCL175" s="122"/>
      <c r="HCM175" s="122"/>
      <c r="HCN175" s="122"/>
      <c r="HCO175" s="122"/>
      <c r="HCP175" s="122"/>
      <c r="HCQ175" s="122"/>
      <c r="HCR175" s="122"/>
      <c r="HCS175" s="122"/>
      <c r="HCT175" s="122"/>
      <c r="HCU175" s="122"/>
      <c r="HCV175" s="122"/>
      <c r="HCW175" s="122"/>
      <c r="HCX175" s="122"/>
      <c r="HCY175" s="122"/>
      <c r="HCZ175" s="122"/>
      <c r="HDA175" s="122"/>
      <c r="HDB175" s="122"/>
      <c r="HDC175" s="122"/>
      <c r="HDD175" s="122"/>
      <c r="HDE175" s="122"/>
      <c r="HDF175" s="122"/>
      <c r="HDG175" s="122"/>
      <c r="HDH175" s="122"/>
      <c r="HDI175" s="122"/>
      <c r="HDJ175" s="122"/>
      <c r="HDK175" s="122"/>
      <c r="HDL175" s="122"/>
      <c r="HDM175" s="122"/>
      <c r="HDN175" s="122"/>
      <c r="HDO175" s="122"/>
      <c r="HDP175" s="122"/>
      <c r="HDQ175" s="122"/>
      <c r="HDR175" s="122"/>
      <c r="HDS175" s="122"/>
      <c r="HDT175" s="122"/>
      <c r="HDU175" s="122"/>
      <c r="HDV175" s="122"/>
      <c r="HDW175" s="122"/>
      <c r="HDX175" s="122"/>
      <c r="HDY175" s="122"/>
      <c r="HDZ175" s="122"/>
      <c r="HEA175" s="122"/>
      <c r="HEB175" s="122"/>
      <c r="HEC175" s="122"/>
      <c r="HED175" s="122"/>
      <c r="HEE175" s="122"/>
      <c r="HEF175" s="122"/>
      <c r="HEG175" s="122"/>
      <c r="HEH175" s="122"/>
      <c r="HEI175" s="122"/>
      <c r="HEJ175" s="122"/>
      <c r="HEK175" s="122"/>
      <c r="HEL175" s="122"/>
      <c r="HEM175" s="122"/>
      <c r="HEN175" s="122"/>
      <c r="HEO175" s="122"/>
      <c r="HEP175" s="122"/>
      <c r="HEQ175" s="122"/>
      <c r="HER175" s="122"/>
      <c r="HES175" s="122"/>
      <c r="HET175" s="122"/>
      <c r="HEU175" s="122"/>
      <c r="HEV175" s="122"/>
      <c r="HEW175" s="122"/>
      <c r="HEX175" s="122"/>
      <c r="HEY175" s="122"/>
      <c r="HEZ175" s="122"/>
      <c r="HFA175" s="122"/>
      <c r="HFB175" s="122"/>
      <c r="HFC175" s="122"/>
      <c r="HFD175" s="122"/>
      <c r="HFE175" s="122"/>
      <c r="HFF175" s="122"/>
      <c r="HFG175" s="122"/>
      <c r="HFH175" s="122"/>
      <c r="HFI175" s="122"/>
      <c r="HFJ175" s="122"/>
      <c r="HFK175" s="122"/>
      <c r="HFL175" s="122"/>
      <c r="HFM175" s="122"/>
      <c r="HFN175" s="122"/>
      <c r="HFO175" s="122"/>
      <c r="HFP175" s="122"/>
      <c r="HFQ175" s="122"/>
      <c r="HFR175" s="122"/>
      <c r="HFS175" s="122"/>
      <c r="HFT175" s="122"/>
      <c r="HFU175" s="122"/>
      <c r="HFV175" s="122"/>
      <c r="HFW175" s="122"/>
      <c r="HFX175" s="122"/>
      <c r="HFY175" s="122"/>
      <c r="HFZ175" s="122"/>
      <c r="HGA175" s="122"/>
      <c r="HGB175" s="122"/>
      <c r="HGC175" s="122"/>
      <c r="HGD175" s="122"/>
      <c r="HGE175" s="122"/>
      <c r="HGF175" s="122"/>
      <c r="HGG175" s="122"/>
      <c r="HGH175" s="122"/>
      <c r="HGI175" s="122"/>
      <c r="HGJ175" s="122"/>
      <c r="HGK175" s="122"/>
      <c r="HGL175" s="122"/>
      <c r="HGM175" s="122"/>
      <c r="HGN175" s="122"/>
      <c r="HGO175" s="122"/>
      <c r="HGP175" s="122"/>
      <c r="HGQ175" s="122"/>
      <c r="HGR175" s="122"/>
      <c r="HGS175" s="122"/>
      <c r="HGT175" s="122"/>
      <c r="HGU175" s="122"/>
      <c r="HGV175" s="122"/>
      <c r="HGW175" s="122"/>
      <c r="HGX175" s="122"/>
      <c r="HGY175" s="122"/>
      <c r="HGZ175" s="122"/>
      <c r="HHA175" s="122"/>
      <c r="HHB175" s="122"/>
      <c r="HHC175" s="122"/>
      <c r="HHD175" s="122"/>
      <c r="HHE175" s="122"/>
      <c r="HHF175" s="122"/>
      <c r="HHG175" s="122"/>
      <c r="HHH175" s="122"/>
      <c r="HHI175" s="122"/>
      <c r="HHJ175" s="122"/>
      <c r="HHK175" s="122"/>
      <c r="HHL175" s="122"/>
      <c r="HHM175" s="122"/>
      <c r="HHN175" s="122"/>
      <c r="HHO175" s="122"/>
      <c r="HHP175" s="122"/>
      <c r="HHQ175" s="122"/>
      <c r="HHR175" s="122"/>
      <c r="HHS175" s="122"/>
      <c r="HHT175" s="122"/>
      <c r="HHU175" s="122"/>
      <c r="HHV175" s="122"/>
      <c r="HHW175" s="122"/>
      <c r="HHX175" s="122"/>
      <c r="HHY175" s="122"/>
      <c r="HHZ175" s="122"/>
      <c r="HIA175" s="122"/>
      <c r="HIB175" s="122"/>
      <c r="HIC175" s="122"/>
      <c r="HID175" s="122"/>
      <c r="HIE175" s="122"/>
      <c r="HIF175" s="122"/>
      <c r="HIG175" s="122"/>
      <c r="HIH175" s="122"/>
      <c r="HII175" s="122"/>
      <c r="HIJ175" s="122"/>
      <c r="HIK175" s="122"/>
      <c r="HIL175" s="122"/>
      <c r="HIM175" s="122"/>
      <c r="HIN175" s="122"/>
      <c r="HIO175" s="122"/>
      <c r="HIP175" s="122"/>
      <c r="HIQ175" s="122"/>
      <c r="HIR175" s="122"/>
      <c r="HIS175" s="122"/>
      <c r="HIT175" s="122"/>
      <c r="HIU175" s="122"/>
      <c r="HIV175" s="122"/>
      <c r="HIW175" s="122"/>
      <c r="HIX175" s="122"/>
      <c r="HIY175" s="122"/>
      <c r="HIZ175" s="122"/>
      <c r="HJA175" s="122"/>
      <c r="HJB175" s="122"/>
      <c r="HJC175" s="122"/>
      <c r="HJD175" s="122"/>
      <c r="HJE175" s="122"/>
      <c r="HJF175" s="122"/>
      <c r="HJG175" s="122"/>
      <c r="HJH175" s="122"/>
      <c r="HJI175" s="122"/>
      <c r="HJJ175" s="122"/>
      <c r="HJK175" s="122"/>
      <c r="HJL175" s="122"/>
      <c r="HJM175" s="122"/>
      <c r="HJN175" s="122"/>
      <c r="HJO175" s="122"/>
      <c r="HJP175" s="122"/>
      <c r="HJQ175" s="122"/>
      <c r="HJR175" s="122"/>
      <c r="HJS175" s="122"/>
      <c r="HJT175" s="122"/>
      <c r="HJU175" s="122"/>
      <c r="HJV175" s="122"/>
      <c r="HJW175" s="122"/>
      <c r="HJX175" s="122"/>
      <c r="HJY175" s="122"/>
      <c r="HJZ175" s="122"/>
      <c r="HKA175" s="122"/>
      <c r="HKB175" s="122"/>
      <c r="HKC175" s="122"/>
      <c r="HKD175" s="122"/>
      <c r="HKE175" s="122"/>
      <c r="HKF175" s="122"/>
      <c r="HKG175" s="122"/>
      <c r="HKH175" s="122"/>
      <c r="HKI175" s="122"/>
      <c r="HKJ175" s="122"/>
      <c r="HKK175" s="122"/>
      <c r="HKL175" s="122"/>
      <c r="HKM175" s="122"/>
      <c r="HKN175" s="122"/>
      <c r="HKO175" s="122"/>
      <c r="HKP175" s="122"/>
      <c r="HKQ175" s="122"/>
      <c r="HKR175" s="122"/>
      <c r="HKS175" s="122"/>
      <c r="HKT175" s="122"/>
      <c r="HKU175" s="122"/>
      <c r="HKV175" s="122"/>
      <c r="HKW175" s="122"/>
      <c r="HKX175" s="122"/>
      <c r="HKY175" s="122"/>
      <c r="HKZ175" s="122"/>
      <c r="HLA175" s="122"/>
      <c r="HLB175" s="122"/>
      <c r="HLC175" s="122"/>
      <c r="HLD175" s="122"/>
      <c r="HLE175" s="122"/>
      <c r="HLF175" s="122"/>
      <c r="HLG175" s="122"/>
      <c r="HLH175" s="122"/>
      <c r="HLI175" s="122"/>
      <c r="HLJ175" s="122"/>
      <c r="HLK175" s="122"/>
      <c r="HLL175" s="122"/>
      <c r="HLM175" s="122"/>
      <c r="HLN175" s="122"/>
      <c r="HLO175" s="122"/>
      <c r="HLP175" s="122"/>
      <c r="HLQ175" s="122"/>
      <c r="HLR175" s="122"/>
      <c r="HLS175" s="122"/>
      <c r="HLT175" s="122"/>
      <c r="HLU175" s="122"/>
      <c r="HLV175" s="122"/>
      <c r="HLW175" s="122"/>
      <c r="HLX175" s="122"/>
      <c r="HLY175" s="122"/>
      <c r="HLZ175" s="122"/>
      <c r="HMA175" s="122"/>
      <c r="HMB175" s="122"/>
      <c r="HMC175" s="122"/>
      <c r="HMD175" s="122"/>
      <c r="HME175" s="122"/>
      <c r="HMF175" s="122"/>
      <c r="HMG175" s="122"/>
      <c r="HMH175" s="122"/>
      <c r="HMI175" s="122"/>
      <c r="HMJ175" s="122"/>
      <c r="HMK175" s="122"/>
      <c r="HML175" s="122"/>
      <c r="HMM175" s="122"/>
      <c r="HMN175" s="122"/>
      <c r="HMO175" s="122"/>
      <c r="HMP175" s="122"/>
      <c r="HMQ175" s="122"/>
      <c r="HMR175" s="122"/>
      <c r="HMS175" s="122"/>
      <c r="HMT175" s="122"/>
      <c r="HMU175" s="122"/>
      <c r="HMV175" s="122"/>
      <c r="HMW175" s="122"/>
      <c r="HMX175" s="122"/>
      <c r="HMY175" s="122"/>
      <c r="HMZ175" s="122"/>
      <c r="HNA175" s="122"/>
      <c r="HNB175" s="122"/>
      <c r="HNC175" s="122"/>
      <c r="HND175" s="122"/>
      <c r="HNE175" s="122"/>
      <c r="HNF175" s="122"/>
      <c r="HNG175" s="122"/>
      <c r="HNH175" s="122"/>
      <c r="HNI175" s="122"/>
      <c r="HNJ175" s="122"/>
      <c r="HNK175" s="122"/>
      <c r="HNL175" s="122"/>
      <c r="HNM175" s="122"/>
      <c r="HNN175" s="122"/>
      <c r="HNO175" s="122"/>
      <c r="HNP175" s="122"/>
      <c r="HNQ175" s="122"/>
      <c r="HNR175" s="122"/>
      <c r="HNS175" s="122"/>
      <c r="HNT175" s="122"/>
      <c r="HNU175" s="122"/>
      <c r="HNV175" s="122"/>
      <c r="HNW175" s="122"/>
      <c r="HNX175" s="122"/>
      <c r="HNY175" s="122"/>
      <c r="HNZ175" s="122"/>
      <c r="HOA175" s="122"/>
      <c r="HOB175" s="122"/>
      <c r="HOC175" s="122"/>
      <c r="HOD175" s="122"/>
      <c r="HOE175" s="122"/>
      <c r="HOF175" s="122"/>
      <c r="HOG175" s="122"/>
      <c r="HOH175" s="122"/>
      <c r="HOI175" s="122"/>
      <c r="HOJ175" s="122"/>
      <c r="HOK175" s="122"/>
      <c r="HOL175" s="122"/>
      <c r="HOM175" s="122"/>
      <c r="HON175" s="122"/>
      <c r="HOO175" s="122"/>
      <c r="HOP175" s="122"/>
      <c r="HOQ175" s="122"/>
      <c r="HOR175" s="122"/>
      <c r="HOS175" s="122"/>
      <c r="HOT175" s="122"/>
      <c r="HOU175" s="122"/>
      <c r="HOV175" s="122"/>
      <c r="HOW175" s="122"/>
      <c r="HOX175" s="122"/>
      <c r="HOY175" s="122"/>
      <c r="HOZ175" s="122"/>
      <c r="HPA175" s="122"/>
      <c r="HPB175" s="122"/>
      <c r="HPC175" s="122"/>
      <c r="HPD175" s="122"/>
      <c r="HPE175" s="122"/>
      <c r="HPF175" s="122"/>
      <c r="HPG175" s="122"/>
      <c r="HPH175" s="122"/>
      <c r="HPI175" s="122"/>
      <c r="HPJ175" s="122"/>
      <c r="HPK175" s="122"/>
      <c r="HPL175" s="122"/>
      <c r="HPM175" s="122"/>
      <c r="HPN175" s="122"/>
      <c r="HPO175" s="122"/>
      <c r="HPP175" s="122"/>
      <c r="HPQ175" s="122"/>
      <c r="HPR175" s="122"/>
      <c r="HPS175" s="122"/>
      <c r="HPT175" s="122"/>
      <c r="HPU175" s="122"/>
      <c r="HPV175" s="122"/>
      <c r="HPW175" s="122"/>
      <c r="HPX175" s="122"/>
      <c r="HPY175" s="122"/>
      <c r="HPZ175" s="122"/>
      <c r="HQA175" s="122"/>
      <c r="HQB175" s="122"/>
      <c r="HQC175" s="122"/>
      <c r="HQD175" s="122"/>
      <c r="HQE175" s="122"/>
      <c r="HQF175" s="122"/>
      <c r="HQG175" s="122"/>
      <c r="HQH175" s="122"/>
      <c r="HQI175" s="122"/>
      <c r="HQJ175" s="122"/>
      <c r="HQK175" s="122"/>
      <c r="HQL175" s="122"/>
      <c r="HQM175" s="122"/>
      <c r="HQN175" s="122"/>
      <c r="HQO175" s="122"/>
      <c r="HQP175" s="122"/>
      <c r="HQQ175" s="122"/>
      <c r="HQR175" s="122"/>
      <c r="HQS175" s="122"/>
      <c r="HQT175" s="122"/>
      <c r="HQU175" s="122"/>
      <c r="HQV175" s="122"/>
      <c r="HQW175" s="122"/>
      <c r="HQX175" s="122"/>
      <c r="HQY175" s="122"/>
      <c r="HQZ175" s="122"/>
      <c r="HRA175" s="122"/>
      <c r="HRB175" s="122"/>
      <c r="HRC175" s="122"/>
      <c r="HRD175" s="122"/>
      <c r="HRE175" s="122"/>
      <c r="HRF175" s="122"/>
      <c r="HRG175" s="122"/>
      <c r="HRH175" s="122"/>
      <c r="HRI175" s="122"/>
      <c r="HRJ175" s="122"/>
      <c r="HRK175" s="122"/>
      <c r="HRL175" s="122"/>
      <c r="HRM175" s="122"/>
      <c r="HRN175" s="122"/>
      <c r="HRO175" s="122"/>
      <c r="HRP175" s="122"/>
      <c r="HRQ175" s="122"/>
      <c r="HRR175" s="122"/>
      <c r="HRS175" s="122"/>
      <c r="HRT175" s="122"/>
      <c r="HRU175" s="122"/>
      <c r="HRV175" s="122"/>
      <c r="HRW175" s="122"/>
      <c r="HRX175" s="122"/>
      <c r="HRY175" s="122"/>
      <c r="HRZ175" s="122"/>
      <c r="HSA175" s="122"/>
      <c r="HSB175" s="122"/>
      <c r="HSC175" s="122"/>
      <c r="HSD175" s="122"/>
      <c r="HSE175" s="122"/>
      <c r="HSF175" s="122"/>
      <c r="HSG175" s="122"/>
      <c r="HSH175" s="122"/>
      <c r="HSI175" s="122"/>
      <c r="HSJ175" s="122"/>
      <c r="HSK175" s="122"/>
      <c r="HSL175" s="122"/>
      <c r="HSM175" s="122"/>
      <c r="HSN175" s="122"/>
      <c r="HSO175" s="122"/>
      <c r="HSP175" s="122"/>
      <c r="HSQ175" s="122"/>
      <c r="HSR175" s="122"/>
      <c r="HSS175" s="122"/>
      <c r="HST175" s="122"/>
      <c r="HSU175" s="122"/>
      <c r="HSV175" s="122"/>
      <c r="HSW175" s="122"/>
      <c r="HSX175" s="122"/>
      <c r="HSY175" s="122"/>
      <c r="HSZ175" s="122"/>
      <c r="HTA175" s="122"/>
      <c r="HTB175" s="122"/>
      <c r="HTC175" s="122"/>
      <c r="HTD175" s="122"/>
      <c r="HTE175" s="122"/>
      <c r="HTF175" s="122"/>
      <c r="HTG175" s="122"/>
      <c r="HTH175" s="122"/>
      <c r="HTI175" s="122"/>
      <c r="HTJ175" s="122"/>
      <c r="HTK175" s="122"/>
      <c r="HTL175" s="122"/>
      <c r="HTM175" s="122"/>
      <c r="HTN175" s="122"/>
      <c r="HTO175" s="122"/>
      <c r="HTP175" s="122"/>
      <c r="HTQ175" s="122"/>
      <c r="HTR175" s="122"/>
      <c r="HTS175" s="122"/>
      <c r="HTT175" s="122"/>
      <c r="HTU175" s="122"/>
      <c r="HTV175" s="122"/>
      <c r="HTW175" s="122"/>
      <c r="HTX175" s="122"/>
      <c r="HTY175" s="122"/>
      <c r="HTZ175" s="122"/>
      <c r="HUA175" s="122"/>
      <c r="HUB175" s="122"/>
      <c r="HUC175" s="122"/>
      <c r="HUD175" s="122"/>
      <c r="HUE175" s="122"/>
      <c r="HUF175" s="122"/>
      <c r="HUG175" s="122"/>
      <c r="HUH175" s="122"/>
      <c r="HUI175" s="122"/>
      <c r="HUJ175" s="122"/>
      <c r="HUK175" s="122"/>
      <c r="HUL175" s="122"/>
      <c r="HUM175" s="122"/>
      <c r="HUN175" s="122"/>
      <c r="HUO175" s="122"/>
      <c r="HUP175" s="122"/>
      <c r="HUQ175" s="122"/>
      <c r="HUR175" s="122"/>
      <c r="HUS175" s="122"/>
      <c r="HUT175" s="122"/>
      <c r="HUU175" s="122"/>
      <c r="HUV175" s="122"/>
      <c r="HUW175" s="122"/>
      <c r="HUX175" s="122"/>
      <c r="HUY175" s="122"/>
      <c r="HUZ175" s="122"/>
      <c r="HVA175" s="122"/>
      <c r="HVB175" s="122"/>
      <c r="HVC175" s="122"/>
      <c r="HVD175" s="122"/>
      <c r="HVE175" s="122"/>
      <c r="HVF175" s="122"/>
      <c r="HVG175" s="122"/>
      <c r="HVH175" s="122"/>
      <c r="HVI175" s="122"/>
      <c r="HVJ175" s="122"/>
      <c r="HVK175" s="122"/>
      <c r="HVL175" s="122"/>
      <c r="HVM175" s="122"/>
      <c r="HVN175" s="122"/>
      <c r="HVO175" s="122"/>
      <c r="HVP175" s="122"/>
      <c r="HVQ175" s="122"/>
      <c r="HVR175" s="122"/>
      <c r="HVS175" s="122"/>
      <c r="HVT175" s="122"/>
      <c r="HVU175" s="122"/>
      <c r="HVV175" s="122"/>
      <c r="HVW175" s="122"/>
      <c r="HVX175" s="122"/>
      <c r="HVY175" s="122"/>
      <c r="HVZ175" s="122"/>
      <c r="HWA175" s="122"/>
      <c r="HWB175" s="122"/>
      <c r="HWC175" s="122"/>
      <c r="HWD175" s="122"/>
      <c r="HWE175" s="122"/>
      <c r="HWF175" s="122"/>
      <c r="HWG175" s="122"/>
      <c r="HWH175" s="122"/>
      <c r="HWI175" s="122"/>
      <c r="HWJ175" s="122"/>
      <c r="HWK175" s="122"/>
      <c r="HWL175" s="122"/>
      <c r="HWM175" s="122"/>
      <c r="HWN175" s="122"/>
      <c r="HWO175" s="122"/>
      <c r="HWP175" s="122"/>
      <c r="HWQ175" s="122"/>
      <c r="HWR175" s="122"/>
      <c r="HWS175" s="122"/>
      <c r="HWT175" s="122"/>
      <c r="HWU175" s="122"/>
      <c r="HWV175" s="122"/>
      <c r="HWW175" s="122"/>
      <c r="HWX175" s="122"/>
      <c r="HWY175" s="122"/>
      <c r="HWZ175" s="122"/>
      <c r="HXA175" s="122"/>
      <c r="HXB175" s="122"/>
      <c r="HXC175" s="122"/>
      <c r="HXD175" s="122"/>
      <c r="HXE175" s="122"/>
      <c r="HXF175" s="122"/>
      <c r="HXG175" s="122"/>
      <c r="HXH175" s="122"/>
      <c r="HXI175" s="122"/>
      <c r="HXJ175" s="122"/>
      <c r="HXK175" s="122"/>
      <c r="HXL175" s="122"/>
      <c r="HXM175" s="122"/>
      <c r="HXN175" s="122"/>
      <c r="HXO175" s="122"/>
      <c r="HXP175" s="122"/>
      <c r="HXQ175" s="122"/>
      <c r="HXR175" s="122"/>
      <c r="HXS175" s="122"/>
      <c r="HXT175" s="122"/>
      <c r="HXU175" s="122"/>
      <c r="HXV175" s="122"/>
      <c r="HXW175" s="122"/>
      <c r="HXX175" s="122"/>
      <c r="HXY175" s="122"/>
      <c r="HXZ175" s="122"/>
      <c r="HYA175" s="122"/>
      <c r="HYB175" s="122"/>
      <c r="HYC175" s="122"/>
      <c r="HYD175" s="122"/>
      <c r="HYE175" s="122"/>
      <c r="HYF175" s="122"/>
      <c r="HYG175" s="122"/>
      <c r="HYH175" s="122"/>
      <c r="HYI175" s="122"/>
      <c r="HYJ175" s="122"/>
      <c r="HYK175" s="122"/>
      <c r="HYL175" s="122"/>
      <c r="HYM175" s="122"/>
      <c r="HYN175" s="122"/>
      <c r="HYO175" s="122"/>
      <c r="HYP175" s="122"/>
      <c r="HYQ175" s="122"/>
      <c r="HYR175" s="122"/>
      <c r="HYS175" s="122"/>
      <c r="HYT175" s="122"/>
      <c r="HYU175" s="122"/>
      <c r="HYV175" s="122"/>
      <c r="HYW175" s="122"/>
      <c r="HYX175" s="122"/>
      <c r="HYY175" s="122"/>
      <c r="HYZ175" s="122"/>
      <c r="HZA175" s="122"/>
      <c r="HZB175" s="122"/>
      <c r="HZC175" s="122"/>
      <c r="HZD175" s="122"/>
      <c r="HZE175" s="122"/>
      <c r="HZF175" s="122"/>
      <c r="HZG175" s="122"/>
      <c r="HZH175" s="122"/>
      <c r="HZI175" s="122"/>
      <c r="HZJ175" s="122"/>
      <c r="HZK175" s="122"/>
      <c r="HZL175" s="122"/>
      <c r="HZM175" s="122"/>
      <c r="HZN175" s="122"/>
      <c r="HZO175" s="122"/>
      <c r="HZP175" s="122"/>
      <c r="HZQ175" s="122"/>
      <c r="HZR175" s="122"/>
      <c r="HZS175" s="122"/>
      <c r="HZT175" s="122"/>
      <c r="HZU175" s="122"/>
      <c r="HZV175" s="122"/>
      <c r="HZW175" s="122"/>
      <c r="HZX175" s="122"/>
      <c r="HZY175" s="122"/>
      <c r="HZZ175" s="122"/>
      <c r="IAA175" s="122"/>
      <c r="IAB175" s="122"/>
      <c r="IAC175" s="122"/>
      <c r="IAD175" s="122"/>
      <c r="IAE175" s="122"/>
      <c r="IAF175" s="122"/>
      <c r="IAG175" s="122"/>
      <c r="IAH175" s="122"/>
      <c r="IAI175" s="122"/>
      <c r="IAJ175" s="122"/>
      <c r="IAK175" s="122"/>
      <c r="IAL175" s="122"/>
      <c r="IAM175" s="122"/>
      <c r="IAN175" s="122"/>
      <c r="IAO175" s="122"/>
      <c r="IAP175" s="122"/>
      <c r="IAQ175" s="122"/>
      <c r="IAR175" s="122"/>
      <c r="IAS175" s="122"/>
      <c r="IAT175" s="122"/>
      <c r="IAU175" s="122"/>
      <c r="IAV175" s="122"/>
      <c r="IAW175" s="122"/>
      <c r="IAX175" s="122"/>
      <c r="IAY175" s="122"/>
      <c r="IAZ175" s="122"/>
      <c r="IBA175" s="122"/>
      <c r="IBB175" s="122"/>
      <c r="IBC175" s="122"/>
      <c r="IBD175" s="122"/>
      <c r="IBE175" s="122"/>
      <c r="IBF175" s="122"/>
      <c r="IBG175" s="122"/>
      <c r="IBH175" s="122"/>
      <c r="IBI175" s="122"/>
      <c r="IBJ175" s="122"/>
      <c r="IBK175" s="122"/>
      <c r="IBL175" s="122"/>
      <c r="IBM175" s="122"/>
      <c r="IBN175" s="122"/>
      <c r="IBO175" s="122"/>
      <c r="IBP175" s="122"/>
      <c r="IBQ175" s="122"/>
      <c r="IBR175" s="122"/>
      <c r="IBS175" s="122"/>
      <c r="IBT175" s="122"/>
      <c r="IBU175" s="122"/>
      <c r="IBV175" s="122"/>
      <c r="IBW175" s="122"/>
      <c r="IBX175" s="122"/>
      <c r="IBY175" s="122"/>
      <c r="IBZ175" s="122"/>
      <c r="ICA175" s="122"/>
      <c r="ICB175" s="122"/>
      <c r="ICC175" s="122"/>
      <c r="ICD175" s="122"/>
      <c r="ICE175" s="122"/>
      <c r="ICF175" s="122"/>
      <c r="ICG175" s="122"/>
      <c r="ICH175" s="122"/>
      <c r="ICI175" s="122"/>
      <c r="ICJ175" s="122"/>
      <c r="ICK175" s="122"/>
      <c r="ICL175" s="122"/>
      <c r="ICM175" s="122"/>
      <c r="ICN175" s="122"/>
      <c r="ICO175" s="122"/>
      <c r="ICP175" s="122"/>
      <c r="ICQ175" s="122"/>
      <c r="ICR175" s="122"/>
      <c r="ICS175" s="122"/>
      <c r="ICT175" s="122"/>
      <c r="ICU175" s="122"/>
      <c r="ICV175" s="122"/>
      <c r="ICW175" s="122"/>
      <c r="ICX175" s="122"/>
      <c r="ICY175" s="122"/>
      <c r="ICZ175" s="122"/>
      <c r="IDA175" s="122"/>
      <c r="IDB175" s="122"/>
      <c r="IDC175" s="122"/>
      <c r="IDD175" s="122"/>
      <c r="IDE175" s="122"/>
      <c r="IDF175" s="122"/>
      <c r="IDG175" s="122"/>
      <c r="IDH175" s="122"/>
      <c r="IDI175" s="122"/>
      <c r="IDJ175" s="122"/>
      <c r="IDK175" s="122"/>
      <c r="IDL175" s="122"/>
      <c r="IDM175" s="122"/>
      <c r="IDN175" s="122"/>
      <c r="IDO175" s="122"/>
      <c r="IDP175" s="122"/>
      <c r="IDQ175" s="122"/>
      <c r="IDR175" s="122"/>
      <c r="IDS175" s="122"/>
      <c r="IDT175" s="122"/>
      <c r="IDU175" s="122"/>
      <c r="IDV175" s="122"/>
      <c r="IDW175" s="122"/>
      <c r="IDX175" s="122"/>
      <c r="IDY175" s="122"/>
      <c r="IDZ175" s="122"/>
      <c r="IEA175" s="122"/>
      <c r="IEB175" s="122"/>
      <c r="IEC175" s="122"/>
      <c r="IED175" s="122"/>
      <c r="IEE175" s="122"/>
      <c r="IEF175" s="122"/>
      <c r="IEG175" s="122"/>
      <c r="IEH175" s="122"/>
      <c r="IEI175" s="122"/>
      <c r="IEJ175" s="122"/>
      <c r="IEK175" s="122"/>
      <c r="IEL175" s="122"/>
      <c r="IEM175" s="122"/>
      <c r="IEN175" s="122"/>
      <c r="IEO175" s="122"/>
      <c r="IEP175" s="122"/>
      <c r="IEQ175" s="122"/>
      <c r="IER175" s="122"/>
      <c r="IES175" s="122"/>
      <c r="IET175" s="122"/>
      <c r="IEU175" s="122"/>
      <c r="IEV175" s="122"/>
      <c r="IEW175" s="122"/>
      <c r="IEX175" s="122"/>
      <c r="IEY175" s="122"/>
      <c r="IEZ175" s="122"/>
      <c r="IFA175" s="122"/>
      <c r="IFB175" s="122"/>
      <c r="IFC175" s="122"/>
      <c r="IFD175" s="122"/>
      <c r="IFE175" s="122"/>
      <c r="IFF175" s="122"/>
      <c r="IFG175" s="122"/>
      <c r="IFH175" s="122"/>
      <c r="IFI175" s="122"/>
      <c r="IFJ175" s="122"/>
      <c r="IFK175" s="122"/>
      <c r="IFL175" s="122"/>
      <c r="IFM175" s="122"/>
      <c r="IFN175" s="122"/>
      <c r="IFO175" s="122"/>
      <c r="IFP175" s="122"/>
      <c r="IFQ175" s="122"/>
      <c r="IFR175" s="122"/>
      <c r="IFS175" s="122"/>
      <c r="IFT175" s="122"/>
      <c r="IFU175" s="122"/>
      <c r="IFV175" s="122"/>
      <c r="IFW175" s="122"/>
      <c r="IFX175" s="122"/>
      <c r="IFY175" s="122"/>
      <c r="IFZ175" s="122"/>
      <c r="IGA175" s="122"/>
      <c r="IGB175" s="122"/>
      <c r="IGC175" s="122"/>
      <c r="IGD175" s="122"/>
      <c r="IGE175" s="122"/>
      <c r="IGF175" s="122"/>
      <c r="IGG175" s="122"/>
      <c r="IGH175" s="122"/>
      <c r="IGI175" s="122"/>
      <c r="IGJ175" s="122"/>
      <c r="IGK175" s="122"/>
      <c r="IGL175" s="122"/>
      <c r="IGM175" s="122"/>
      <c r="IGN175" s="122"/>
      <c r="IGO175" s="122"/>
      <c r="IGP175" s="122"/>
      <c r="IGQ175" s="122"/>
      <c r="IGR175" s="122"/>
      <c r="IGS175" s="122"/>
      <c r="IGT175" s="122"/>
      <c r="IGU175" s="122"/>
      <c r="IGV175" s="122"/>
      <c r="IGW175" s="122"/>
      <c r="IGX175" s="122"/>
      <c r="IGY175" s="122"/>
      <c r="IGZ175" s="122"/>
      <c r="IHA175" s="122"/>
      <c r="IHB175" s="122"/>
      <c r="IHC175" s="122"/>
      <c r="IHD175" s="122"/>
      <c r="IHE175" s="122"/>
      <c r="IHF175" s="122"/>
      <c r="IHG175" s="122"/>
      <c r="IHH175" s="122"/>
      <c r="IHI175" s="122"/>
      <c r="IHJ175" s="122"/>
      <c r="IHK175" s="122"/>
      <c r="IHL175" s="122"/>
      <c r="IHM175" s="122"/>
      <c r="IHN175" s="122"/>
      <c r="IHO175" s="122"/>
      <c r="IHP175" s="122"/>
      <c r="IHQ175" s="122"/>
      <c r="IHR175" s="122"/>
      <c r="IHS175" s="122"/>
      <c r="IHT175" s="122"/>
      <c r="IHU175" s="122"/>
      <c r="IHV175" s="122"/>
      <c r="IHW175" s="122"/>
      <c r="IHX175" s="122"/>
      <c r="IHY175" s="122"/>
      <c r="IHZ175" s="122"/>
      <c r="IIA175" s="122"/>
      <c r="IIB175" s="122"/>
      <c r="IIC175" s="122"/>
      <c r="IID175" s="122"/>
      <c r="IIE175" s="122"/>
      <c r="IIF175" s="122"/>
      <c r="IIG175" s="122"/>
      <c r="IIH175" s="122"/>
      <c r="III175" s="122"/>
      <c r="IIJ175" s="122"/>
      <c r="IIK175" s="122"/>
      <c r="IIL175" s="122"/>
      <c r="IIM175" s="122"/>
      <c r="IIN175" s="122"/>
      <c r="IIO175" s="122"/>
      <c r="IIP175" s="122"/>
      <c r="IIQ175" s="122"/>
      <c r="IIR175" s="122"/>
      <c r="IIS175" s="122"/>
      <c r="IIT175" s="122"/>
      <c r="IIU175" s="122"/>
      <c r="IIV175" s="122"/>
      <c r="IIW175" s="122"/>
      <c r="IIX175" s="122"/>
      <c r="IIY175" s="122"/>
      <c r="IIZ175" s="122"/>
      <c r="IJA175" s="122"/>
      <c r="IJB175" s="122"/>
      <c r="IJC175" s="122"/>
      <c r="IJD175" s="122"/>
      <c r="IJE175" s="122"/>
      <c r="IJF175" s="122"/>
      <c r="IJG175" s="122"/>
      <c r="IJH175" s="122"/>
      <c r="IJI175" s="122"/>
      <c r="IJJ175" s="122"/>
      <c r="IJK175" s="122"/>
      <c r="IJL175" s="122"/>
      <c r="IJM175" s="122"/>
      <c r="IJN175" s="122"/>
      <c r="IJO175" s="122"/>
      <c r="IJP175" s="122"/>
      <c r="IJQ175" s="122"/>
      <c r="IJR175" s="122"/>
      <c r="IJS175" s="122"/>
      <c r="IJT175" s="122"/>
      <c r="IJU175" s="122"/>
      <c r="IJV175" s="122"/>
      <c r="IJW175" s="122"/>
      <c r="IJX175" s="122"/>
      <c r="IJY175" s="122"/>
      <c r="IJZ175" s="122"/>
      <c r="IKA175" s="122"/>
      <c r="IKB175" s="122"/>
      <c r="IKC175" s="122"/>
      <c r="IKD175" s="122"/>
      <c r="IKE175" s="122"/>
      <c r="IKF175" s="122"/>
      <c r="IKG175" s="122"/>
      <c r="IKH175" s="122"/>
      <c r="IKI175" s="122"/>
      <c r="IKJ175" s="122"/>
      <c r="IKK175" s="122"/>
      <c r="IKL175" s="122"/>
      <c r="IKM175" s="122"/>
      <c r="IKN175" s="122"/>
      <c r="IKO175" s="122"/>
      <c r="IKP175" s="122"/>
      <c r="IKQ175" s="122"/>
      <c r="IKR175" s="122"/>
      <c r="IKS175" s="122"/>
      <c r="IKT175" s="122"/>
      <c r="IKU175" s="122"/>
      <c r="IKV175" s="122"/>
      <c r="IKW175" s="122"/>
      <c r="IKX175" s="122"/>
      <c r="IKY175" s="122"/>
      <c r="IKZ175" s="122"/>
      <c r="ILA175" s="122"/>
      <c r="ILB175" s="122"/>
      <c r="ILC175" s="122"/>
      <c r="ILD175" s="122"/>
      <c r="ILE175" s="122"/>
      <c r="ILF175" s="122"/>
      <c r="ILG175" s="122"/>
      <c r="ILH175" s="122"/>
      <c r="ILI175" s="122"/>
      <c r="ILJ175" s="122"/>
      <c r="ILK175" s="122"/>
      <c r="ILL175" s="122"/>
      <c r="ILM175" s="122"/>
      <c r="ILN175" s="122"/>
      <c r="ILO175" s="122"/>
      <c r="ILP175" s="122"/>
      <c r="ILQ175" s="122"/>
      <c r="ILR175" s="122"/>
      <c r="ILS175" s="122"/>
      <c r="ILT175" s="122"/>
      <c r="ILU175" s="122"/>
      <c r="ILV175" s="122"/>
      <c r="ILW175" s="122"/>
      <c r="ILX175" s="122"/>
      <c r="ILY175" s="122"/>
      <c r="ILZ175" s="122"/>
      <c r="IMA175" s="122"/>
      <c r="IMB175" s="122"/>
      <c r="IMC175" s="122"/>
      <c r="IMD175" s="122"/>
      <c r="IME175" s="122"/>
      <c r="IMF175" s="122"/>
      <c r="IMG175" s="122"/>
      <c r="IMH175" s="122"/>
      <c r="IMI175" s="122"/>
      <c r="IMJ175" s="122"/>
      <c r="IMK175" s="122"/>
      <c r="IML175" s="122"/>
      <c r="IMM175" s="122"/>
      <c r="IMN175" s="122"/>
      <c r="IMO175" s="122"/>
      <c r="IMP175" s="122"/>
      <c r="IMQ175" s="122"/>
      <c r="IMR175" s="122"/>
      <c r="IMS175" s="122"/>
      <c r="IMT175" s="122"/>
      <c r="IMU175" s="122"/>
      <c r="IMV175" s="122"/>
      <c r="IMW175" s="122"/>
      <c r="IMX175" s="122"/>
      <c r="IMY175" s="122"/>
      <c r="IMZ175" s="122"/>
      <c r="INA175" s="122"/>
      <c r="INB175" s="122"/>
      <c r="INC175" s="122"/>
      <c r="IND175" s="122"/>
      <c r="INE175" s="122"/>
      <c r="INF175" s="122"/>
      <c r="ING175" s="122"/>
      <c r="INH175" s="122"/>
      <c r="INI175" s="122"/>
      <c r="INJ175" s="122"/>
      <c r="INK175" s="122"/>
      <c r="INL175" s="122"/>
      <c r="INM175" s="122"/>
      <c r="INN175" s="122"/>
      <c r="INO175" s="122"/>
      <c r="INP175" s="122"/>
      <c r="INQ175" s="122"/>
      <c r="INR175" s="122"/>
      <c r="INS175" s="122"/>
      <c r="INT175" s="122"/>
      <c r="INU175" s="122"/>
      <c r="INV175" s="122"/>
      <c r="INW175" s="122"/>
      <c r="INX175" s="122"/>
      <c r="INY175" s="122"/>
      <c r="INZ175" s="122"/>
      <c r="IOA175" s="122"/>
      <c r="IOB175" s="122"/>
      <c r="IOC175" s="122"/>
      <c r="IOD175" s="122"/>
      <c r="IOE175" s="122"/>
      <c r="IOF175" s="122"/>
      <c r="IOG175" s="122"/>
      <c r="IOH175" s="122"/>
      <c r="IOI175" s="122"/>
      <c r="IOJ175" s="122"/>
      <c r="IOK175" s="122"/>
      <c r="IOL175" s="122"/>
      <c r="IOM175" s="122"/>
      <c r="ION175" s="122"/>
      <c r="IOO175" s="122"/>
      <c r="IOP175" s="122"/>
      <c r="IOQ175" s="122"/>
      <c r="IOR175" s="122"/>
      <c r="IOS175" s="122"/>
      <c r="IOT175" s="122"/>
      <c r="IOU175" s="122"/>
      <c r="IOV175" s="122"/>
      <c r="IOW175" s="122"/>
      <c r="IOX175" s="122"/>
      <c r="IOY175" s="122"/>
      <c r="IOZ175" s="122"/>
      <c r="IPA175" s="122"/>
      <c r="IPB175" s="122"/>
      <c r="IPC175" s="122"/>
      <c r="IPD175" s="122"/>
      <c r="IPE175" s="122"/>
      <c r="IPF175" s="122"/>
      <c r="IPG175" s="122"/>
      <c r="IPH175" s="122"/>
      <c r="IPI175" s="122"/>
      <c r="IPJ175" s="122"/>
      <c r="IPK175" s="122"/>
      <c r="IPL175" s="122"/>
      <c r="IPM175" s="122"/>
      <c r="IPN175" s="122"/>
      <c r="IPO175" s="122"/>
      <c r="IPP175" s="122"/>
      <c r="IPQ175" s="122"/>
      <c r="IPR175" s="122"/>
      <c r="IPS175" s="122"/>
      <c r="IPT175" s="122"/>
      <c r="IPU175" s="122"/>
      <c r="IPV175" s="122"/>
      <c r="IPW175" s="122"/>
      <c r="IPX175" s="122"/>
      <c r="IPY175" s="122"/>
      <c r="IPZ175" s="122"/>
      <c r="IQA175" s="122"/>
      <c r="IQB175" s="122"/>
      <c r="IQC175" s="122"/>
      <c r="IQD175" s="122"/>
      <c r="IQE175" s="122"/>
      <c r="IQF175" s="122"/>
      <c r="IQG175" s="122"/>
      <c r="IQH175" s="122"/>
      <c r="IQI175" s="122"/>
      <c r="IQJ175" s="122"/>
      <c r="IQK175" s="122"/>
      <c r="IQL175" s="122"/>
      <c r="IQM175" s="122"/>
      <c r="IQN175" s="122"/>
      <c r="IQO175" s="122"/>
      <c r="IQP175" s="122"/>
      <c r="IQQ175" s="122"/>
      <c r="IQR175" s="122"/>
      <c r="IQS175" s="122"/>
      <c r="IQT175" s="122"/>
      <c r="IQU175" s="122"/>
      <c r="IQV175" s="122"/>
      <c r="IQW175" s="122"/>
      <c r="IQX175" s="122"/>
      <c r="IQY175" s="122"/>
      <c r="IQZ175" s="122"/>
      <c r="IRA175" s="122"/>
      <c r="IRB175" s="122"/>
      <c r="IRC175" s="122"/>
      <c r="IRD175" s="122"/>
      <c r="IRE175" s="122"/>
      <c r="IRF175" s="122"/>
      <c r="IRG175" s="122"/>
      <c r="IRH175" s="122"/>
      <c r="IRI175" s="122"/>
      <c r="IRJ175" s="122"/>
      <c r="IRK175" s="122"/>
      <c r="IRL175" s="122"/>
      <c r="IRM175" s="122"/>
      <c r="IRN175" s="122"/>
      <c r="IRO175" s="122"/>
      <c r="IRP175" s="122"/>
      <c r="IRQ175" s="122"/>
      <c r="IRR175" s="122"/>
      <c r="IRS175" s="122"/>
      <c r="IRT175" s="122"/>
      <c r="IRU175" s="122"/>
      <c r="IRV175" s="122"/>
      <c r="IRW175" s="122"/>
      <c r="IRX175" s="122"/>
      <c r="IRY175" s="122"/>
      <c r="IRZ175" s="122"/>
      <c r="ISA175" s="122"/>
      <c r="ISB175" s="122"/>
      <c r="ISC175" s="122"/>
      <c r="ISD175" s="122"/>
      <c r="ISE175" s="122"/>
      <c r="ISF175" s="122"/>
      <c r="ISG175" s="122"/>
      <c r="ISH175" s="122"/>
      <c r="ISI175" s="122"/>
      <c r="ISJ175" s="122"/>
      <c r="ISK175" s="122"/>
      <c r="ISL175" s="122"/>
      <c r="ISM175" s="122"/>
      <c r="ISN175" s="122"/>
      <c r="ISO175" s="122"/>
      <c r="ISP175" s="122"/>
      <c r="ISQ175" s="122"/>
      <c r="ISR175" s="122"/>
      <c r="ISS175" s="122"/>
      <c r="IST175" s="122"/>
      <c r="ISU175" s="122"/>
      <c r="ISV175" s="122"/>
      <c r="ISW175" s="122"/>
      <c r="ISX175" s="122"/>
      <c r="ISY175" s="122"/>
      <c r="ISZ175" s="122"/>
      <c r="ITA175" s="122"/>
      <c r="ITB175" s="122"/>
      <c r="ITC175" s="122"/>
      <c r="ITD175" s="122"/>
      <c r="ITE175" s="122"/>
      <c r="ITF175" s="122"/>
      <c r="ITG175" s="122"/>
      <c r="ITH175" s="122"/>
      <c r="ITI175" s="122"/>
      <c r="ITJ175" s="122"/>
      <c r="ITK175" s="122"/>
      <c r="ITL175" s="122"/>
      <c r="ITM175" s="122"/>
      <c r="ITN175" s="122"/>
      <c r="ITO175" s="122"/>
      <c r="ITP175" s="122"/>
      <c r="ITQ175" s="122"/>
      <c r="ITR175" s="122"/>
      <c r="ITS175" s="122"/>
      <c r="ITT175" s="122"/>
      <c r="ITU175" s="122"/>
      <c r="ITV175" s="122"/>
      <c r="ITW175" s="122"/>
      <c r="ITX175" s="122"/>
      <c r="ITY175" s="122"/>
      <c r="ITZ175" s="122"/>
      <c r="IUA175" s="122"/>
      <c r="IUB175" s="122"/>
      <c r="IUC175" s="122"/>
      <c r="IUD175" s="122"/>
      <c r="IUE175" s="122"/>
      <c r="IUF175" s="122"/>
      <c r="IUG175" s="122"/>
      <c r="IUH175" s="122"/>
      <c r="IUI175" s="122"/>
      <c r="IUJ175" s="122"/>
      <c r="IUK175" s="122"/>
      <c r="IUL175" s="122"/>
      <c r="IUM175" s="122"/>
      <c r="IUN175" s="122"/>
      <c r="IUO175" s="122"/>
      <c r="IUP175" s="122"/>
      <c r="IUQ175" s="122"/>
      <c r="IUR175" s="122"/>
      <c r="IUS175" s="122"/>
      <c r="IUT175" s="122"/>
      <c r="IUU175" s="122"/>
      <c r="IUV175" s="122"/>
      <c r="IUW175" s="122"/>
      <c r="IUX175" s="122"/>
      <c r="IUY175" s="122"/>
      <c r="IUZ175" s="122"/>
      <c r="IVA175" s="122"/>
      <c r="IVB175" s="122"/>
      <c r="IVC175" s="122"/>
      <c r="IVD175" s="122"/>
      <c r="IVE175" s="122"/>
      <c r="IVF175" s="122"/>
      <c r="IVG175" s="122"/>
      <c r="IVH175" s="122"/>
      <c r="IVI175" s="122"/>
      <c r="IVJ175" s="122"/>
      <c r="IVK175" s="122"/>
      <c r="IVL175" s="122"/>
      <c r="IVM175" s="122"/>
      <c r="IVN175" s="122"/>
      <c r="IVO175" s="122"/>
      <c r="IVP175" s="122"/>
      <c r="IVQ175" s="122"/>
      <c r="IVR175" s="122"/>
      <c r="IVS175" s="122"/>
      <c r="IVT175" s="122"/>
      <c r="IVU175" s="122"/>
      <c r="IVV175" s="122"/>
      <c r="IVW175" s="122"/>
      <c r="IVX175" s="122"/>
      <c r="IVY175" s="122"/>
      <c r="IVZ175" s="122"/>
      <c r="IWA175" s="122"/>
      <c r="IWB175" s="122"/>
      <c r="IWC175" s="122"/>
      <c r="IWD175" s="122"/>
      <c r="IWE175" s="122"/>
      <c r="IWF175" s="122"/>
      <c r="IWG175" s="122"/>
      <c r="IWH175" s="122"/>
      <c r="IWI175" s="122"/>
      <c r="IWJ175" s="122"/>
      <c r="IWK175" s="122"/>
      <c r="IWL175" s="122"/>
      <c r="IWM175" s="122"/>
      <c r="IWN175" s="122"/>
      <c r="IWO175" s="122"/>
      <c r="IWP175" s="122"/>
      <c r="IWQ175" s="122"/>
      <c r="IWR175" s="122"/>
      <c r="IWS175" s="122"/>
      <c r="IWT175" s="122"/>
      <c r="IWU175" s="122"/>
      <c r="IWV175" s="122"/>
      <c r="IWW175" s="122"/>
      <c r="IWX175" s="122"/>
      <c r="IWY175" s="122"/>
      <c r="IWZ175" s="122"/>
      <c r="IXA175" s="122"/>
      <c r="IXB175" s="122"/>
      <c r="IXC175" s="122"/>
      <c r="IXD175" s="122"/>
      <c r="IXE175" s="122"/>
      <c r="IXF175" s="122"/>
      <c r="IXG175" s="122"/>
      <c r="IXH175" s="122"/>
      <c r="IXI175" s="122"/>
      <c r="IXJ175" s="122"/>
      <c r="IXK175" s="122"/>
      <c r="IXL175" s="122"/>
      <c r="IXM175" s="122"/>
      <c r="IXN175" s="122"/>
      <c r="IXO175" s="122"/>
      <c r="IXP175" s="122"/>
      <c r="IXQ175" s="122"/>
      <c r="IXR175" s="122"/>
      <c r="IXS175" s="122"/>
      <c r="IXT175" s="122"/>
      <c r="IXU175" s="122"/>
      <c r="IXV175" s="122"/>
      <c r="IXW175" s="122"/>
      <c r="IXX175" s="122"/>
      <c r="IXY175" s="122"/>
      <c r="IXZ175" s="122"/>
      <c r="IYA175" s="122"/>
      <c r="IYB175" s="122"/>
      <c r="IYC175" s="122"/>
      <c r="IYD175" s="122"/>
      <c r="IYE175" s="122"/>
      <c r="IYF175" s="122"/>
      <c r="IYG175" s="122"/>
      <c r="IYH175" s="122"/>
      <c r="IYI175" s="122"/>
      <c r="IYJ175" s="122"/>
      <c r="IYK175" s="122"/>
      <c r="IYL175" s="122"/>
      <c r="IYM175" s="122"/>
      <c r="IYN175" s="122"/>
      <c r="IYO175" s="122"/>
      <c r="IYP175" s="122"/>
      <c r="IYQ175" s="122"/>
      <c r="IYR175" s="122"/>
      <c r="IYS175" s="122"/>
      <c r="IYT175" s="122"/>
      <c r="IYU175" s="122"/>
      <c r="IYV175" s="122"/>
      <c r="IYW175" s="122"/>
      <c r="IYX175" s="122"/>
      <c r="IYY175" s="122"/>
      <c r="IYZ175" s="122"/>
      <c r="IZA175" s="122"/>
      <c r="IZB175" s="122"/>
      <c r="IZC175" s="122"/>
      <c r="IZD175" s="122"/>
      <c r="IZE175" s="122"/>
      <c r="IZF175" s="122"/>
      <c r="IZG175" s="122"/>
      <c r="IZH175" s="122"/>
      <c r="IZI175" s="122"/>
      <c r="IZJ175" s="122"/>
      <c r="IZK175" s="122"/>
      <c r="IZL175" s="122"/>
      <c r="IZM175" s="122"/>
      <c r="IZN175" s="122"/>
      <c r="IZO175" s="122"/>
      <c r="IZP175" s="122"/>
      <c r="IZQ175" s="122"/>
      <c r="IZR175" s="122"/>
      <c r="IZS175" s="122"/>
      <c r="IZT175" s="122"/>
      <c r="IZU175" s="122"/>
      <c r="IZV175" s="122"/>
      <c r="IZW175" s="122"/>
      <c r="IZX175" s="122"/>
      <c r="IZY175" s="122"/>
      <c r="IZZ175" s="122"/>
      <c r="JAA175" s="122"/>
      <c r="JAB175" s="122"/>
      <c r="JAC175" s="122"/>
      <c r="JAD175" s="122"/>
      <c r="JAE175" s="122"/>
      <c r="JAF175" s="122"/>
      <c r="JAG175" s="122"/>
      <c r="JAH175" s="122"/>
      <c r="JAI175" s="122"/>
      <c r="JAJ175" s="122"/>
      <c r="JAK175" s="122"/>
      <c r="JAL175" s="122"/>
      <c r="JAM175" s="122"/>
      <c r="JAN175" s="122"/>
      <c r="JAO175" s="122"/>
      <c r="JAP175" s="122"/>
      <c r="JAQ175" s="122"/>
      <c r="JAR175" s="122"/>
      <c r="JAS175" s="122"/>
      <c r="JAT175" s="122"/>
      <c r="JAU175" s="122"/>
      <c r="JAV175" s="122"/>
      <c r="JAW175" s="122"/>
      <c r="JAX175" s="122"/>
      <c r="JAY175" s="122"/>
      <c r="JAZ175" s="122"/>
      <c r="JBA175" s="122"/>
      <c r="JBB175" s="122"/>
      <c r="JBC175" s="122"/>
      <c r="JBD175" s="122"/>
      <c r="JBE175" s="122"/>
      <c r="JBF175" s="122"/>
      <c r="JBG175" s="122"/>
      <c r="JBH175" s="122"/>
      <c r="JBI175" s="122"/>
      <c r="JBJ175" s="122"/>
      <c r="JBK175" s="122"/>
      <c r="JBL175" s="122"/>
      <c r="JBM175" s="122"/>
      <c r="JBN175" s="122"/>
      <c r="JBO175" s="122"/>
      <c r="JBP175" s="122"/>
      <c r="JBQ175" s="122"/>
      <c r="JBR175" s="122"/>
      <c r="JBS175" s="122"/>
      <c r="JBT175" s="122"/>
      <c r="JBU175" s="122"/>
      <c r="JBV175" s="122"/>
      <c r="JBW175" s="122"/>
      <c r="JBX175" s="122"/>
      <c r="JBY175" s="122"/>
      <c r="JBZ175" s="122"/>
      <c r="JCA175" s="122"/>
      <c r="JCB175" s="122"/>
      <c r="JCC175" s="122"/>
      <c r="JCD175" s="122"/>
      <c r="JCE175" s="122"/>
      <c r="JCF175" s="122"/>
      <c r="JCG175" s="122"/>
      <c r="JCH175" s="122"/>
      <c r="JCI175" s="122"/>
      <c r="JCJ175" s="122"/>
      <c r="JCK175" s="122"/>
      <c r="JCL175" s="122"/>
      <c r="JCM175" s="122"/>
      <c r="JCN175" s="122"/>
      <c r="JCO175" s="122"/>
      <c r="JCP175" s="122"/>
      <c r="JCQ175" s="122"/>
      <c r="JCR175" s="122"/>
      <c r="JCS175" s="122"/>
      <c r="JCT175" s="122"/>
      <c r="JCU175" s="122"/>
      <c r="JCV175" s="122"/>
      <c r="JCW175" s="122"/>
      <c r="JCX175" s="122"/>
      <c r="JCY175" s="122"/>
      <c r="JCZ175" s="122"/>
      <c r="JDA175" s="122"/>
      <c r="JDB175" s="122"/>
      <c r="JDC175" s="122"/>
      <c r="JDD175" s="122"/>
      <c r="JDE175" s="122"/>
      <c r="JDF175" s="122"/>
      <c r="JDG175" s="122"/>
      <c r="JDH175" s="122"/>
      <c r="JDI175" s="122"/>
      <c r="JDJ175" s="122"/>
      <c r="JDK175" s="122"/>
      <c r="JDL175" s="122"/>
      <c r="JDM175" s="122"/>
      <c r="JDN175" s="122"/>
      <c r="JDO175" s="122"/>
      <c r="JDP175" s="122"/>
      <c r="JDQ175" s="122"/>
      <c r="JDR175" s="122"/>
      <c r="JDS175" s="122"/>
      <c r="JDT175" s="122"/>
      <c r="JDU175" s="122"/>
      <c r="JDV175" s="122"/>
      <c r="JDW175" s="122"/>
      <c r="JDX175" s="122"/>
      <c r="JDY175" s="122"/>
      <c r="JDZ175" s="122"/>
      <c r="JEA175" s="122"/>
      <c r="JEB175" s="122"/>
      <c r="JEC175" s="122"/>
      <c r="JED175" s="122"/>
      <c r="JEE175" s="122"/>
      <c r="JEF175" s="122"/>
      <c r="JEG175" s="122"/>
      <c r="JEH175" s="122"/>
      <c r="JEI175" s="122"/>
      <c r="JEJ175" s="122"/>
      <c r="JEK175" s="122"/>
      <c r="JEL175" s="122"/>
      <c r="JEM175" s="122"/>
      <c r="JEN175" s="122"/>
      <c r="JEO175" s="122"/>
      <c r="JEP175" s="122"/>
      <c r="JEQ175" s="122"/>
      <c r="JER175" s="122"/>
      <c r="JES175" s="122"/>
      <c r="JET175" s="122"/>
      <c r="JEU175" s="122"/>
      <c r="JEV175" s="122"/>
      <c r="JEW175" s="122"/>
      <c r="JEX175" s="122"/>
      <c r="JEY175" s="122"/>
      <c r="JEZ175" s="122"/>
      <c r="JFA175" s="122"/>
      <c r="JFB175" s="122"/>
      <c r="JFC175" s="122"/>
      <c r="JFD175" s="122"/>
      <c r="JFE175" s="122"/>
      <c r="JFF175" s="122"/>
      <c r="JFG175" s="122"/>
      <c r="JFH175" s="122"/>
      <c r="JFI175" s="122"/>
      <c r="JFJ175" s="122"/>
      <c r="JFK175" s="122"/>
      <c r="JFL175" s="122"/>
      <c r="JFM175" s="122"/>
      <c r="JFN175" s="122"/>
      <c r="JFO175" s="122"/>
      <c r="JFP175" s="122"/>
      <c r="JFQ175" s="122"/>
      <c r="JFR175" s="122"/>
      <c r="JFS175" s="122"/>
      <c r="JFT175" s="122"/>
      <c r="JFU175" s="122"/>
      <c r="JFV175" s="122"/>
      <c r="JFW175" s="122"/>
      <c r="JFX175" s="122"/>
      <c r="JFY175" s="122"/>
      <c r="JFZ175" s="122"/>
      <c r="JGA175" s="122"/>
      <c r="JGB175" s="122"/>
      <c r="JGC175" s="122"/>
      <c r="JGD175" s="122"/>
      <c r="JGE175" s="122"/>
      <c r="JGF175" s="122"/>
      <c r="JGG175" s="122"/>
      <c r="JGH175" s="122"/>
      <c r="JGI175" s="122"/>
      <c r="JGJ175" s="122"/>
      <c r="JGK175" s="122"/>
      <c r="JGL175" s="122"/>
      <c r="JGM175" s="122"/>
      <c r="JGN175" s="122"/>
      <c r="JGO175" s="122"/>
      <c r="JGP175" s="122"/>
      <c r="JGQ175" s="122"/>
      <c r="JGR175" s="122"/>
      <c r="JGS175" s="122"/>
      <c r="JGT175" s="122"/>
      <c r="JGU175" s="122"/>
      <c r="JGV175" s="122"/>
      <c r="JGW175" s="122"/>
      <c r="JGX175" s="122"/>
      <c r="JGY175" s="122"/>
      <c r="JGZ175" s="122"/>
      <c r="JHA175" s="122"/>
      <c r="JHB175" s="122"/>
      <c r="JHC175" s="122"/>
      <c r="JHD175" s="122"/>
      <c r="JHE175" s="122"/>
      <c r="JHF175" s="122"/>
      <c r="JHG175" s="122"/>
      <c r="JHH175" s="122"/>
      <c r="JHI175" s="122"/>
      <c r="JHJ175" s="122"/>
      <c r="JHK175" s="122"/>
      <c r="JHL175" s="122"/>
      <c r="JHM175" s="122"/>
      <c r="JHN175" s="122"/>
      <c r="JHO175" s="122"/>
      <c r="JHP175" s="122"/>
      <c r="JHQ175" s="122"/>
      <c r="JHR175" s="122"/>
      <c r="JHS175" s="122"/>
      <c r="JHT175" s="122"/>
      <c r="JHU175" s="122"/>
      <c r="JHV175" s="122"/>
      <c r="JHW175" s="122"/>
      <c r="JHX175" s="122"/>
      <c r="JHY175" s="122"/>
      <c r="JHZ175" s="122"/>
      <c r="JIA175" s="122"/>
      <c r="JIB175" s="122"/>
      <c r="JIC175" s="122"/>
      <c r="JID175" s="122"/>
      <c r="JIE175" s="122"/>
      <c r="JIF175" s="122"/>
      <c r="JIG175" s="122"/>
      <c r="JIH175" s="122"/>
      <c r="JII175" s="122"/>
      <c r="JIJ175" s="122"/>
      <c r="JIK175" s="122"/>
      <c r="JIL175" s="122"/>
      <c r="JIM175" s="122"/>
      <c r="JIN175" s="122"/>
      <c r="JIO175" s="122"/>
      <c r="JIP175" s="122"/>
      <c r="JIQ175" s="122"/>
      <c r="JIR175" s="122"/>
      <c r="JIS175" s="122"/>
      <c r="JIT175" s="122"/>
      <c r="JIU175" s="122"/>
      <c r="JIV175" s="122"/>
      <c r="JIW175" s="122"/>
      <c r="JIX175" s="122"/>
      <c r="JIY175" s="122"/>
      <c r="JIZ175" s="122"/>
      <c r="JJA175" s="122"/>
      <c r="JJB175" s="122"/>
      <c r="JJC175" s="122"/>
      <c r="JJD175" s="122"/>
      <c r="JJE175" s="122"/>
      <c r="JJF175" s="122"/>
      <c r="JJG175" s="122"/>
      <c r="JJH175" s="122"/>
      <c r="JJI175" s="122"/>
      <c r="JJJ175" s="122"/>
      <c r="JJK175" s="122"/>
      <c r="JJL175" s="122"/>
      <c r="JJM175" s="122"/>
      <c r="JJN175" s="122"/>
      <c r="JJO175" s="122"/>
      <c r="JJP175" s="122"/>
      <c r="JJQ175" s="122"/>
      <c r="JJR175" s="122"/>
      <c r="JJS175" s="122"/>
      <c r="JJT175" s="122"/>
      <c r="JJU175" s="122"/>
      <c r="JJV175" s="122"/>
      <c r="JJW175" s="122"/>
      <c r="JJX175" s="122"/>
      <c r="JJY175" s="122"/>
      <c r="JJZ175" s="122"/>
      <c r="JKA175" s="122"/>
      <c r="JKB175" s="122"/>
      <c r="JKC175" s="122"/>
      <c r="JKD175" s="122"/>
      <c r="JKE175" s="122"/>
      <c r="JKF175" s="122"/>
      <c r="JKG175" s="122"/>
      <c r="JKH175" s="122"/>
      <c r="JKI175" s="122"/>
      <c r="JKJ175" s="122"/>
      <c r="JKK175" s="122"/>
      <c r="JKL175" s="122"/>
      <c r="JKM175" s="122"/>
      <c r="JKN175" s="122"/>
      <c r="JKO175" s="122"/>
      <c r="JKP175" s="122"/>
      <c r="JKQ175" s="122"/>
      <c r="JKR175" s="122"/>
      <c r="JKS175" s="122"/>
      <c r="JKT175" s="122"/>
      <c r="JKU175" s="122"/>
      <c r="JKV175" s="122"/>
      <c r="JKW175" s="122"/>
      <c r="JKX175" s="122"/>
      <c r="JKY175" s="122"/>
      <c r="JKZ175" s="122"/>
      <c r="JLA175" s="122"/>
      <c r="JLB175" s="122"/>
      <c r="JLC175" s="122"/>
      <c r="JLD175" s="122"/>
      <c r="JLE175" s="122"/>
      <c r="JLF175" s="122"/>
      <c r="JLG175" s="122"/>
      <c r="JLH175" s="122"/>
      <c r="JLI175" s="122"/>
      <c r="JLJ175" s="122"/>
      <c r="JLK175" s="122"/>
      <c r="JLL175" s="122"/>
      <c r="JLM175" s="122"/>
      <c r="JLN175" s="122"/>
      <c r="JLO175" s="122"/>
      <c r="JLP175" s="122"/>
      <c r="JLQ175" s="122"/>
      <c r="JLR175" s="122"/>
      <c r="JLS175" s="122"/>
      <c r="JLT175" s="122"/>
      <c r="JLU175" s="122"/>
      <c r="JLV175" s="122"/>
      <c r="JLW175" s="122"/>
      <c r="JLX175" s="122"/>
      <c r="JLY175" s="122"/>
      <c r="JLZ175" s="122"/>
      <c r="JMA175" s="122"/>
      <c r="JMB175" s="122"/>
      <c r="JMC175" s="122"/>
      <c r="JMD175" s="122"/>
      <c r="JME175" s="122"/>
      <c r="JMF175" s="122"/>
      <c r="JMG175" s="122"/>
      <c r="JMH175" s="122"/>
      <c r="JMI175" s="122"/>
      <c r="JMJ175" s="122"/>
      <c r="JMK175" s="122"/>
      <c r="JML175" s="122"/>
      <c r="JMM175" s="122"/>
      <c r="JMN175" s="122"/>
      <c r="JMO175" s="122"/>
      <c r="JMP175" s="122"/>
      <c r="JMQ175" s="122"/>
      <c r="JMR175" s="122"/>
      <c r="JMS175" s="122"/>
      <c r="JMT175" s="122"/>
      <c r="JMU175" s="122"/>
      <c r="JMV175" s="122"/>
      <c r="JMW175" s="122"/>
      <c r="JMX175" s="122"/>
      <c r="JMY175" s="122"/>
      <c r="JMZ175" s="122"/>
      <c r="JNA175" s="122"/>
      <c r="JNB175" s="122"/>
      <c r="JNC175" s="122"/>
      <c r="JND175" s="122"/>
      <c r="JNE175" s="122"/>
      <c r="JNF175" s="122"/>
      <c r="JNG175" s="122"/>
      <c r="JNH175" s="122"/>
      <c r="JNI175" s="122"/>
      <c r="JNJ175" s="122"/>
      <c r="JNK175" s="122"/>
      <c r="JNL175" s="122"/>
      <c r="JNM175" s="122"/>
      <c r="JNN175" s="122"/>
      <c r="JNO175" s="122"/>
      <c r="JNP175" s="122"/>
      <c r="JNQ175" s="122"/>
      <c r="JNR175" s="122"/>
      <c r="JNS175" s="122"/>
      <c r="JNT175" s="122"/>
      <c r="JNU175" s="122"/>
      <c r="JNV175" s="122"/>
      <c r="JNW175" s="122"/>
      <c r="JNX175" s="122"/>
      <c r="JNY175" s="122"/>
      <c r="JNZ175" s="122"/>
      <c r="JOA175" s="122"/>
      <c r="JOB175" s="122"/>
      <c r="JOC175" s="122"/>
      <c r="JOD175" s="122"/>
      <c r="JOE175" s="122"/>
      <c r="JOF175" s="122"/>
      <c r="JOG175" s="122"/>
      <c r="JOH175" s="122"/>
      <c r="JOI175" s="122"/>
      <c r="JOJ175" s="122"/>
      <c r="JOK175" s="122"/>
      <c r="JOL175" s="122"/>
      <c r="JOM175" s="122"/>
      <c r="JON175" s="122"/>
      <c r="JOO175" s="122"/>
      <c r="JOP175" s="122"/>
      <c r="JOQ175" s="122"/>
      <c r="JOR175" s="122"/>
      <c r="JOS175" s="122"/>
      <c r="JOT175" s="122"/>
      <c r="JOU175" s="122"/>
      <c r="JOV175" s="122"/>
      <c r="JOW175" s="122"/>
      <c r="JOX175" s="122"/>
      <c r="JOY175" s="122"/>
      <c r="JOZ175" s="122"/>
      <c r="JPA175" s="122"/>
      <c r="JPB175" s="122"/>
      <c r="JPC175" s="122"/>
      <c r="JPD175" s="122"/>
      <c r="JPE175" s="122"/>
      <c r="JPF175" s="122"/>
      <c r="JPG175" s="122"/>
      <c r="JPH175" s="122"/>
      <c r="JPI175" s="122"/>
      <c r="JPJ175" s="122"/>
      <c r="JPK175" s="122"/>
      <c r="JPL175" s="122"/>
      <c r="JPM175" s="122"/>
      <c r="JPN175" s="122"/>
      <c r="JPO175" s="122"/>
      <c r="JPP175" s="122"/>
      <c r="JPQ175" s="122"/>
      <c r="JPR175" s="122"/>
      <c r="JPS175" s="122"/>
      <c r="JPT175" s="122"/>
      <c r="JPU175" s="122"/>
      <c r="JPV175" s="122"/>
      <c r="JPW175" s="122"/>
      <c r="JPX175" s="122"/>
      <c r="JPY175" s="122"/>
      <c r="JPZ175" s="122"/>
      <c r="JQA175" s="122"/>
      <c r="JQB175" s="122"/>
      <c r="JQC175" s="122"/>
      <c r="JQD175" s="122"/>
      <c r="JQE175" s="122"/>
      <c r="JQF175" s="122"/>
      <c r="JQG175" s="122"/>
      <c r="JQH175" s="122"/>
      <c r="JQI175" s="122"/>
      <c r="JQJ175" s="122"/>
      <c r="JQK175" s="122"/>
      <c r="JQL175" s="122"/>
      <c r="JQM175" s="122"/>
      <c r="JQN175" s="122"/>
      <c r="JQO175" s="122"/>
      <c r="JQP175" s="122"/>
      <c r="JQQ175" s="122"/>
      <c r="JQR175" s="122"/>
      <c r="JQS175" s="122"/>
      <c r="JQT175" s="122"/>
      <c r="JQU175" s="122"/>
      <c r="JQV175" s="122"/>
      <c r="JQW175" s="122"/>
      <c r="JQX175" s="122"/>
      <c r="JQY175" s="122"/>
      <c r="JQZ175" s="122"/>
      <c r="JRA175" s="122"/>
      <c r="JRB175" s="122"/>
      <c r="JRC175" s="122"/>
      <c r="JRD175" s="122"/>
      <c r="JRE175" s="122"/>
      <c r="JRF175" s="122"/>
      <c r="JRG175" s="122"/>
      <c r="JRH175" s="122"/>
      <c r="JRI175" s="122"/>
      <c r="JRJ175" s="122"/>
      <c r="JRK175" s="122"/>
      <c r="JRL175" s="122"/>
      <c r="JRM175" s="122"/>
      <c r="JRN175" s="122"/>
      <c r="JRO175" s="122"/>
      <c r="JRP175" s="122"/>
      <c r="JRQ175" s="122"/>
      <c r="JRR175" s="122"/>
      <c r="JRS175" s="122"/>
      <c r="JRT175" s="122"/>
      <c r="JRU175" s="122"/>
      <c r="JRV175" s="122"/>
      <c r="JRW175" s="122"/>
      <c r="JRX175" s="122"/>
      <c r="JRY175" s="122"/>
      <c r="JRZ175" s="122"/>
      <c r="JSA175" s="122"/>
      <c r="JSB175" s="122"/>
      <c r="JSC175" s="122"/>
      <c r="JSD175" s="122"/>
      <c r="JSE175" s="122"/>
      <c r="JSF175" s="122"/>
      <c r="JSG175" s="122"/>
      <c r="JSH175" s="122"/>
      <c r="JSI175" s="122"/>
      <c r="JSJ175" s="122"/>
      <c r="JSK175" s="122"/>
      <c r="JSL175" s="122"/>
      <c r="JSM175" s="122"/>
      <c r="JSN175" s="122"/>
      <c r="JSO175" s="122"/>
      <c r="JSP175" s="122"/>
      <c r="JSQ175" s="122"/>
      <c r="JSR175" s="122"/>
      <c r="JSS175" s="122"/>
      <c r="JST175" s="122"/>
      <c r="JSU175" s="122"/>
      <c r="JSV175" s="122"/>
      <c r="JSW175" s="122"/>
      <c r="JSX175" s="122"/>
      <c r="JSY175" s="122"/>
      <c r="JSZ175" s="122"/>
      <c r="JTA175" s="122"/>
      <c r="JTB175" s="122"/>
      <c r="JTC175" s="122"/>
      <c r="JTD175" s="122"/>
      <c r="JTE175" s="122"/>
      <c r="JTF175" s="122"/>
      <c r="JTG175" s="122"/>
      <c r="JTH175" s="122"/>
      <c r="JTI175" s="122"/>
      <c r="JTJ175" s="122"/>
      <c r="JTK175" s="122"/>
      <c r="JTL175" s="122"/>
      <c r="JTM175" s="122"/>
      <c r="JTN175" s="122"/>
      <c r="JTO175" s="122"/>
      <c r="JTP175" s="122"/>
      <c r="JTQ175" s="122"/>
      <c r="JTR175" s="122"/>
      <c r="JTS175" s="122"/>
      <c r="JTT175" s="122"/>
      <c r="JTU175" s="122"/>
      <c r="JTV175" s="122"/>
      <c r="JTW175" s="122"/>
      <c r="JTX175" s="122"/>
      <c r="JTY175" s="122"/>
      <c r="JTZ175" s="122"/>
      <c r="JUA175" s="122"/>
      <c r="JUB175" s="122"/>
      <c r="JUC175" s="122"/>
      <c r="JUD175" s="122"/>
      <c r="JUE175" s="122"/>
      <c r="JUF175" s="122"/>
      <c r="JUG175" s="122"/>
      <c r="JUH175" s="122"/>
      <c r="JUI175" s="122"/>
      <c r="JUJ175" s="122"/>
      <c r="JUK175" s="122"/>
      <c r="JUL175" s="122"/>
      <c r="JUM175" s="122"/>
      <c r="JUN175" s="122"/>
      <c r="JUO175" s="122"/>
      <c r="JUP175" s="122"/>
      <c r="JUQ175" s="122"/>
      <c r="JUR175" s="122"/>
      <c r="JUS175" s="122"/>
      <c r="JUT175" s="122"/>
      <c r="JUU175" s="122"/>
      <c r="JUV175" s="122"/>
      <c r="JUW175" s="122"/>
      <c r="JUX175" s="122"/>
      <c r="JUY175" s="122"/>
      <c r="JUZ175" s="122"/>
      <c r="JVA175" s="122"/>
      <c r="JVB175" s="122"/>
      <c r="JVC175" s="122"/>
      <c r="JVD175" s="122"/>
      <c r="JVE175" s="122"/>
      <c r="JVF175" s="122"/>
      <c r="JVG175" s="122"/>
      <c r="JVH175" s="122"/>
      <c r="JVI175" s="122"/>
      <c r="JVJ175" s="122"/>
      <c r="JVK175" s="122"/>
      <c r="JVL175" s="122"/>
      <c r="JVM175" s="122"/>
      <c r="JVN175" s="122"/>
      <c r="JVO175" s="122"/>
      <c r="JVP175" s="122"/>
      <c r="JVQ175" s="122"/>
      <c r="JVR175" s="122"/>
      <c r="JVS175" s="122"/>
      <c r="JVT175" s="122"/>
      <c r="JVU175" s="122"/>
      <c r="JVV175" s="122"/>
      <c r="JVW175" s="122"/>
      <c r="JVX175" s="122"/>
      <c r="JVY175" s="122"/>
      <c r="JVZ175" s="122"/>
      <c r="JWA175" s="122"/>
      <c r="JWB175" s="122"/>
      <c r="JWC175" s="122"/>
      <c r="JWD175" s="122"/>
      <c r="JWE175" s="122"/>
      <c r="JWF175" s="122"/>
      <c r="JWG175" s="122"/>
      <c r="JWH175" s="122"/>
      <c r="JWI175" s="122"/>
      <c r="JWJ175" s="122"/>
      <c r="JWK175" s="122"/>
      <c r="JWL175" s="122"/>
      <c r="JWM175" s="122"/>
      <c r="JWN175" s="122"/>
      <c r="JWO175" s="122"/>
      <c r="JWP175" s="122"/>
      <c r="JWQ175" s="122"/>
      <c r="JWR175" s="122"/>
      <c r="JWS175" s="122"/>
      <c r="JWT175" s="122"/>
      <c r="JWU175" s="122"/>
      <c r="JWV175" s="122"/>
      <c r="JWW175" s="122"/>
      <c r="JWX175" s="122"/>
      <c r="JWY175" s="122"/>
      <c r="JWZ175" s="122"/>
      <c r="JXA175" s="122"/>
      <c r="JXB175" s="122"/>
      <c r="JXC175" s="122"/>
      <c r="JXD175" s="122"/>
      <c r="JXE175" s="122"/>
      <c r="JXF175" s="122"/>
      <c r="JXG175" s="122"/>
      <c r="JXH175" s="122"/>
      <c r="JXI175" s="122"/>
      <c r="JXJ175" s="122"/>
      <c r="JXK175" s="122"/>
      <c r="JXL175" s="122"/>
      <c r="JXM175" s="122"/>
      <c r="JXN175" s="122"/>
      <c r="JXO175" s="122"/>
      <c r="JXP175" s="122"/>
      <c r="JXQ175" s="122"/>
      <c r="JXR175" s="122"/>
      <c r="JXS175" s="122"/>
      <c r="JXT175" s="122"/>
      <c r="JXU175" s="122"/>
      <c r="JXV175" s="122"/>
      <c r="JXW175" s="122"/>
      <c r="JXX175" s="122"/>
      <c r="JXY175" s="122"/>
      <c r="JXZ175" s="122"/>
      <c r="JYA175" s="122"/>
      <c r="JYB175" s="122"/>
      <c r="JYC175" s="122"/>
      <c r="JYD175" s="122"/>
      <c r="JYE175" s="122"/>
      <c r="JYF175" s="122"/>
      <c r="JYG175" s="122"/>
      <c r="JYH175" s="122"/>
      <c r="JYI175" s="122"/>
      <c r="JYJ175" s="122"/>
      <c r="JYK175" s="122"/>
      <c r="JYL175" s="122"/>
      <c r="JYM175" s="122"/>
      <c r="JYN175" s="122"/>
      <c r="JYO175" s="122"/>
      <c r="JYP175" s="122"/>
      <c r="JYQ175" s="122"/>
      <c r="JYR175" s="122"/>
      <c r="JYS175" s="122"/>
      <c r="JYT175" s="122"/>
      <c r="JYU175" s="122"/>
      <c r="JYV175" s="122"/>
      <c r="JYW175" s="122"/>
      <c r="JYX175" s="122"/>
      <c r="JYY175" s="122"/>
      <c r="JYZ175" s="122"/>
      <c r="JZA175" s="122"/>
      <c r="JZB175" s="122"/>
      <c r="JZC175" s="122"/>
      <c r="JZD175" s="122"/>
      <c r="JZE175" s="122"/>
      <c r="JZF175" s="122"/>
      <c r="JZG175" s="122"/>
      <c r="JZH175" s="122"/>
      <c r="JZI175" s="122"/>
      <c r="JZJ175" s="122"/>
      <c r="JZK175" s="122"/>
      <c r="JZL175" s="122"/>
      <c r="JZM175" s="122"/>
      <c r="JZN175" s="122"/>
      <c r="JZO175" s="122"/>
      <c r="JZP175" s="122"/>
      <c r="JZQ175" s="122"/>
      <c r="JZR175" s="122"/>
      <c r="JZS175" s="122"/>
      <c r="JZT175" s="122"/>
      <c r="JZU175" s="122"/>
      <c r="JZV175" s="122"/>
      <c r="JZW175" s="122"/>
      <c r="JZX175" s="122"/>
      <c r="JZY175" s="122"/>
      <c r="JZZ175" s="122"/>
      <c r="KAA175" s="122"/>
      <c r="KAB175" s="122"/>
      <c r="KAC175" s="122"/>
      <c r="KAD175" s="122"/>
      <c r="KAE175" s="122"/>
      <c r="KAF175" s="122"/>
      <c r="KAG175" s="122"/>
      <c r="KAH175" s="122"/>
      <c r="KAI175" s="122"/>
      <c r="KAJ175" s="122"/>
      <c r="KAK175" s="122"/>
      <c r="KAL175" s="122"/>
      <c r="KAM175" s="122"/>
      <c r="KAN175" s="122"/>
      <c r="KAO175" s="122"/>
      <c r="KAP175" s="122"/>
      <c r="KAQ175" s="122"/>
      <c r="KAR175" s="122"/>
      <c r="KAS175" s="122"/>
      <c r="KAT175" s="122"/>
      <c r="KAU175" s="122"/>
      <c r="KAV175" s="122"/>
      <c r="KAW175" s="122"/>
      <c r="KAX175" s="122"/>
      <c r="KAY175" s="122"/>
      <c r="KAZ175" s="122"/>
      <c r="KBA175" s="122"/>
      <c r="KBB175" s="122"/>
      <c r="KBC175" s="122"/>
      <c r="KBD175" s="122"/>
      <c r="KBE175" s="122"/>
      <c r="KBF175" s="122"/>
      <c r="KBG175" s="122"/>
      <c r="KBH175" s="122"/>
      <c r="KBI175" s="122"/>
      <c r="KBJ175" s="122"/>
      <c r="KBK175" s="122"/>
      <c r="KBL175" s="122"/>
      <c r="KBM175" s="122"/>
      <c r="KBN175" s="122"/>
      <c r="KBO175" s="122"/>
      <c r="KBP175" s="122"/>
      <c r="KBQ175" s="122"/>
      <c r="KBR175" s="122"/>
      <c r="KBS175" s="122"/>
      <c r="KBT175" s="122"/>
      <c r="KBU175" s="122"/>
      <c r="KBV175" s="122"/>
      <c r="KBW175" s="122"/>
      <c r="KBX175" s="122"/>
      <c r="KBY175" s="122"/>
      <c r="KBZ175" s="122"/>
      <c r="KCA175" s="122"/>
      <c r="KCB175" s="122"/>
      <c r="KCC175" s="122"/>
      <c r="KCD175" s="122"/>
      <c r="KCE175" s="122"/>
      <c r="KCF175" s="122"/>
      <c r="KCG175" s="122"/>
      <c r="KCH175" s="122"/>
      <c r="KCI175" s="122"/>
      <c r="KCJ175" s="122"/>
      <c r="KCK175" s="122"/>
      <c r="KCL175" s="122"/>
      <c r="KCM175" s="122"/>
      <c r="KCN175" s="122"/>
      <c r="KCO175" s="122"/>
      <c r="KCP175" s="122"/>
      <c r="KCQ175" s="122"/>
      <c r="KCR175" s="122"/>
      <c r="KCS175" s="122"/>
      <c r="KCT175" s="122"/>
      <c r="KCU175" s="122"/>
      <c r="KCV175" s="122"/>
      <c r="KCW175" s="122"/>
      <c r="KCX175" s="122"/>
      <c r="KCY175" s="122"/>
      <c r="KCZ175" s="122"/>
      <c r="KDA175" s="122"/>
      <c r="KDB175" s="122"/>
      <c r="KDC175" s="122"/>
      <c r="KDD175" s="122"/>
      <c r="KDE175" s="122"/>
      <c r="KDF175" s="122"/>
      <c r="KDG175" s="122"/>
      <c r="KDH175" s="122"/>
      <c r="KDI175" s="122"/>
      <c r="KDJ175" s="122"/>
      <c r="KDK175" s="122"/>
      <c r="KDL175" s="122"/>
      <c r="KDM175" s="122"/>
      <c r="KDN175" s="122"/>
      <c r="KDO175" s="122"/>
      <c r="KDP175" s="122"/>
      <c r="KDQ175" s="122"/>
      <c r="KDR175" s="122"/>
      <c r="KDS175" s="122"/>
      <c r="KDT175" s="122"/>
      <c r="KDU175" s="122"/>
      <c r="KDV175" s="122"/>
      <c r="KDW175" s="122"/>
      <c r="KDX175" s="122"/>
      <c r="KDY175" s="122"/>
      <c r="KDZ175" s="122"/>
      <c r="KEA175" s="122"/>
      <c r="KEB175" s="122"/>
      <c r="KEC175" s="122"/>
      <c r="KED175" s="122"/>
      <c r="KEE175" s="122"/>
      <c r="KEF175" s="122"/>
      <c r="KEG175" s="122"/>
      <c r="KEH175" s="122"/>
      <c r="KEI175" s="122"/>
      <c r="KEJ175" s="122"/>
      <c r="KEK175" s="122"/>
      <c r="KEL175" s="122"/>
      <c r="KEM175" s="122"/>
      <c r="KEN175" s="122"/>
      <c r="KEO175" s="122"/>
      <c r="KEP175" s="122"/>
      <c r="KEQ175" s="122"/>
      <c r="KER175" s="122"/>
      <c r="KES175" s="122"/>
      <c r="KET175" s="122"/>
      <c r="KEU175" s="122"/>
      <c r="KEV175" s="122"/>
      <c r="KEW175" s="122"/>
      <c r="KEX175" s="122"/>
      <c r="KEY175" s="122"/>
      <c r="KEZ175" s="122"/>
      <c r="KFA175" s="122"/>
      <c r="KFB175" s="122"/>
      <c r="KFC175" s="122"/>
      <c r="KFD175" s="122"/>
      <c r="KFE175" s="122"/>
      <c r="KFF175" s="122"/>
      <c r="KFG175" s="122"/>
      <c r="KFH175" s="122"/>
      <c r="KFI175" s="122"/>
      <c r="KFJ175" s="122"/>
      <c r="KFK175" s="122"/>
      <c r="KFL175" s="122"/>
      <c r="KFM175" s="122"/>
      <c r="KFN175" s="122"/>
      <c r="KFO175" s="122"/>
      <c r="KFP175" s="122"/>
      <c r="KFQ175" s="122"/>
      <c r="KFR175" s="122"/>
      <c r="KFS175" s="122"/>
      <c r="KFT175" s="122"/>
      <c r="KFU175" s="122"/>
      <c r="KFV175" s="122"/>
      <c r="KFW175" s="122"/>
      <c r="KFX175" s="122"/>
      <c r="KFY175" s="122"/>
      <c r="KFZ175" s="122"/>
      <c r="KGA175" s="122"/>
      <c r="KGB175" s="122"/>
      <c r="KGC175" s="122"/>
      <c r="KGD175" s="122"/>
      <c r="KGE175" s="122"/>
      <c r="KGF175" s="122"/>
      <c r="KGG175" s="122"/>
      <c r="KGH175" s="122"/>
      <c r="KGI175" s="122"/>
      <c r="KGJ175" s="122"/>
      <c r="KGK175" s="122"/>
      <c r="KGL175" s="122"/>
      <c r="KGM175" s="122"/>
      <c r="KGN175" s="122"/>
      <c r="KGO175" s="122"/>
      <c r="KGP175" s="122"/>
      <c r="KGQ175" s="122"/>
      <c r="KGR175" s="122"/>
      <c r="KGS175" s="122"/>
      <c r="KGT175" s="122"/>
      <c r="KGU175" s="122"/>
      <c r="KGV175" s="122"/>
      <c r="KGW175" s="122"/>
      <c r="KGX175" s="122"/>
      <c r="KGY175" s="122"/>
      <c r="KGZ175" s="122"/>
      <c r="KHA175" s="122"/>
      <c r="KHB175" s="122"/>
      <c r="KHC175" s="122"/>
      <c r="KHD175" s="122"/>
      <c r="KHE175" s="122"/>
      <c r="KHF175" s="122"/>
      <c r="KHG175" s="122"/>
      <c r="KHH175" s="122"/>
      <c r="KHI175" s="122"/>
      <c r="KHJ175" s="122"/>
      <c r="KHK175" s="122"/>
      <c r="KHL175" s="122"/>
      <c r="KHM175" s="122"/>
      <c r="KHN175" s="122"/>
      <c r="KHO175" s="122"/>
      <c r="KHP175" s="122"/>
      <c r="KHQ175" s="122"/>
      <c r="KHR175" s="122"/>
      <c r="KHS175" s="122"/>
      <c r="KHT175" s="122"/>
      <c r="KHU175" s="122"/>
      <c r="KHV175" s="122"/>
      <c r="KHW175" s="122"/>
      <c r="KHX175" s="122"/>
      <c r="KHY175" s="122"/>
      <c r="KHZ175" s="122"/>
      <c r="KIA175" s="122"/>
      <c r="KIB175" s="122"/>
      <c r="KIC175" s="122"/>
      <c r="KID175" s="122"/>
      <c r="KIE175" s="122"/>
      <c r="KIF175" s="122"/>
      <c r="KIG175" s="122"/>
      <c r="KIH175" s="122"/>
      <c r="KII175" s="122"/>
      <c r="KIJ175" s="122"/>
      <c r="KIK175" s="122"/>
      <c r="KIL175" s="122"/>
      <c r="KIM175" s="122"/>
      <c r="KIN175" s="122"/>
      <c r="KIO175" s="122"/>
      <c r="KIP175" s="122"/>
      <c r="KIQ175" s="122"/>
      <c r="KIR175" s="122"/>
      <c r="KIS175" s="122"/>
      <c r="KIT175" s="122"/>
      <c r="KIU175" s="122"/>
      <c r="KIV175" s="122"/>
      <c r="KIW175" s="122"/>
      <c r="KIX175" s="122"/>
      <c r="KIY175" s="122"/>
      <c r="KIZ175" s="122"/>
      <c r="KJA175" s="122"/>
      <c r="KJB175" s="122"/>
      <c r="KJC175" s="122"/>
      <c r="KJD175" s="122"/>
      <c r="KJE175" s="122"/>
      <c r="KJF175" s="122"/>
      <c r="KJG175" s="122"/>
      <c r="KJH175" s="122"/>
      <c r="KJI175" s="122"/>
      <c r="KJJ175" s="122"/>
      <c r="KJK175" s="122"/>
      <c r="KJL175" s="122"/>
      <c r="KJM175" s="122"/>
      <c r="KJN175" s="122"/>
      <c r="KJO175" s="122"/>
      <c r="KJP175" s="122"/>
      <c r="KJQ175" s="122"/>
      <c r="KJR175" s="122"/>
      <c r="KJS175" s="122"/>
      <c r="KJT175" s="122"/>
      <c r="KJU175" s="122"/>
      <c r="KJV175" s="122"/>
      <c r="KJW175" s="122"/>
      <c r="KJX175" s="122"/>
      <c r="KJY175" s="122"/>
      <c r="KJZ175" s="122"/>
      <c r="KKA175" s="122"/>
      <c r="KKB175" s="122"/>
      <c r="KKC175" s="122"/>
      <c r="KKD175" s="122"/>
      <c r="KKE175" s="122"/>
      <c r="KKF175" s="122"/>
      <c r="KKG175" s="122"/>
      <c r="KKH175" s="122"/>
      <c r="KKI175" s="122"/>
      <c r="KKJ175" s="122"/>
      <c r="KKK175" s="122"/>
      <c r="KKL175" s="122"/>
      <c r="KKM175" s="122"/>
      <c r="KKN175" s="122"/>
      <c r="KKO175" s="122"/>
      <c r="KKP175" s="122"/>
      <c r="KKQ175" s="122"/>
      <c r="KKR175" s="122"/>
      <c r="KKS175" s="122"/>
      <c r="KKT175" s="122"/>
      <c r="KKU175" s="122"/>
      <c r="KKV175" s="122"/>
      <c r="KKW175" s="122"/>
      <c r="KKX175" s="122"/>
      <c r="KKY175" s="122"/>
      <c r="KKZ175" s="122"/>
      <c r="KLA175" s="122"/>
      <c r="KLB175" s="122"/>
      <c r="KLC175" s="122"/>
      <c r="KLD175" s="122"/>
      <c r="KLE175" s="122"/>
      <c r="KLF175" s="122"/>
      <c r="KLG175" s="122"/>
      <c r="KLH175" s="122"/>
      <c r="KLI175" s="122"/>
      <c r="KLJ175" s="122"/>
      <c r="KLK175" s="122"/>
      <c r="KLL175" s="122"/>
      <c r="KLM175" s="122"/>
      <c r="KLN175" s="122"/>
      <c r="KLO175" s="122"/>
      <c r="KLP175" s="122"/>
      <c r="KLQ175" s="122"/>
      <c r="KLR175" s="122"/>
      <c r="KLS175" s="122"/>
      <c r="KLT175" s="122"/>
      <c r="KLU175" s="122"/>
      <c r="KLV175" s="122"/>
      <c r="KLW175" s="122"/>
      <c r="KLX175" s="122"/>
      <c r="KLY175" s="122"/>
      <c r="KLZ175" s="122"/>
      <c r="KMA175" s="122"/>
      <c r="KMB175" s="122"/>
      <c r="KMC175" s="122"/>
      <c r="KMD175" s="122"/>
      <c r="KME175" s="122"/>
      <c r="KMF175" s="122"/>
      <c r="KMG175" s="122"/>
      <c r="KMH175" s="122"/>
      <c r="KMI175" s="122"/>
      <c r="KMJ175" s="122"/>
      <c r="KMK175" s="122"/>
      <c r="KML175" s="122"/>
      <c r="KMM175" s="122"/>
      <c r="KMN175" s="122"/>
      <c r="KMO175" s="122"/>
      <c r="KMP175" s="122"/>
      <c r="KMQ175" s="122"/>
      <c r="KMR175" s="122"/>
      <c r="KMS175" s="122"/>
      <c r="KMT175" s="122"/>
      <c r="KMU175" s="122"/>
      <c r="KMV175" s="122"/>
      <c r="KMW175" s="122"/>
      <c r="KMX175" s="122"/>
      <c r="KMY175" s="122"/>
      <c r="KMZ175" s="122"/>
      <c r="KNA175" s="122"/>
      <c r="KNB175" s="122"/>
      <c r="KNC175" s="122"/>
      <c r="KND175" s="122"/>
      <c r="KNE175" s="122"/>
      <c r="KNF175" s="122"/>
      <c r="KNG175" s="122"/>
      <c r="KNH175" s="122"/>
      <c r="KNI175" s="122"/>
      <c r="KNJ175" s="122"/>
      <c r="KNK175" s="122"/>
      <c r="KNL175" s="122"/>
      <c r="KNM175" s="122"/>
      <c r="KNN175" s="122"/>
      <c r="KNO175" s="122"/>
      <c r="KNP175" s="122"/>
      <c r="KNQ175" s="122"/>
      <c r="KNR175" s="122"/>
      <c r="KNS175" s="122"/>
      <c r="KNT175" s="122"/>
      <c r="KNU175" s="122"/>
      <c r="KNV175" s="122"/>
      <c r="KNW175" s="122"/>
      <c r="KNX175" s="122"/>
      <c r="KNY175" s="122"/>
      <c r="KNZ175" s="122"/>
      <c r="KOA175" s="122"/>
      <c r="KOB175" s="122"/>
      <c r="KOC175" s="122"/>
      <c r="KOD175" s="122"/>
      <c r="KOE175" s="122"/>
      <c r="KOF175" s="122"/>
      <c r="KOG175" s="122"/>
      <c r="KOH175" s="122"/>
      <c r="KOI175" s="122"/>
      <c r="KOJ175" s="122"/>
      <c r="KOK175" s="122"/>
      <c r="KOL175" s="122"/>
      <c r="KOM175" s="122"/>
      <c r="KON175" s="122"/>
      <c r="KOO175" s="122"/>
      <c r="KOP175" s="122"/>
      <c r="KOQ175" s="122"/>
      <c r="KOR175" s="122"/>
      <c r="KOS175" s="122"/>
      <c r="KOT175" s="122"/>
      <c r="KOU175" s="122"/>
      <c r="KOV175" s="122"/>
      <c r="KOW175" s="122"/>
      <c r="KOX175" s="122"/>
      <c r="KOY175" s="122"/>
      <c r="KOZ175" s="122"/>
      <c r="KPA175" s="122"/>
      <c r="KPB175" s="122"/>
      <c r="KPC175" s="122"/>
      <c r="KPD175" s="122"/>
      <c r="KPE175" s="122"/>
      <c r="KPF175" s="122"/>
      <c r="KPG175" s="122"/>
      <c r="KPH175" s="122"/>
      <c r="KPI175" s="122"/>
      <c r="KPJ175" s="122"/>
      <c r="KPK175" s="122"/>
      <c r="KPL175" s="122"/>
      <c r="KPM175" s="122"/>
      <c r="KPN175" s="122"/>
      <c r="KPO175" s="122"/>
      <c r="KPP175" s="122"/>
      <c r="KPQ175" s="122"/>
      <c r="KPR175" s="122"/>
      <c r="KPS175" s="122"/>
      <c r="KPT175" s="122"/>
      <c r="KPU175" s="122"/>
      <c r="KPV175" s="122"/>
      <c r="KPW175" s="122"/>
      <c r="KPX175" s="122"/>
      <c r="KPY175" s="122"/>
      <c r="KPZ175" s="122"/>
      <c r="KQA175" s="122"/>
      <c r="KQB175" s="122"/>
      <c r="KQC175" s="122"/>
      <c r="KQD175" s="122"/>
      <c r="KQE175" s="122"/>
      <c r="KQF175" s="122"/>
      <c r="KQG175" s="122"/>
      <c r="KQH175" s="122"/>
      <c r="KQI175" s="122"/>
      <c r="KQJ175" s="122"/>
      <c r="KQK175" s="122"/>
      <c r="KQL175" s="122"/>
      <c r="KQM175" s="122"/>
      <c r="KQN175" s="122"/>
      <c r="KQO175" s="122"/>
      <c r="KQP175" s="122"/>
      <c r="KQQ175" s="122"/>
      <c r="KQR175" s="122"/>
      <c r="KQS175" s="122"/>
      <c r="KQT175" s="122"/>
      <c r="KQU175" s="122"/>
      <c r="KQV175" s="122"/>
      <c r="KQW175" s="122"/>
      <c r="KQX175" s="122"/>
      <c r="KQY175" s="122"/>
      <c r="KQZ175" s="122"/>
      <c r="KRA175" s="122"/>
      <c r="KRB175" s="122"/>
      <c r="KRC175" s="122"/>
      <c r="KRD175" s="122"/>
      <c r="KRE175" s="122"/>
      <c r="KRF175" s="122"/>
      <c r="KRG175" s="122"/>
      <c r="KRH175" s="122"/>
      <c r="KRI175" s="122"/>
      <c r="KRJ175" s="122"/>
      <c r="KRK175" s="122"/>
      <c r="KRL175" s="122"/>
      <c r="KRM175" s="122"/>
      <c r="KRN175" s="122"/>
      <c r="KRO175" s="122"/>
      <c r="KRP175" s="122"/>
      <c r="KRQ175" s="122"/>
      <c r="KRR175" s="122"/>
      <c r="KRS175" s="122"/>
      <c r="KRT175" s="122"/>
      <c r="KRU175" s="122"/>
      <c r="KRV175" s="122"/>
      <c r="KRW175" s="122"/>
      <c r="KRX175" s="122"/>
      <c r="KRY175" s="122"/>
      <c r="KRZ175" s="122"/>
      <c r="KSA175" s="122"/>
      <c r="KSB175" s="122"/>
      <c r="KSC175" s="122"/>
      <c r="KSD175" s="122"/>
      <c r="KSE175" s="122"/>
      <c r="KSF175" s="122"/>
      <c r="KSG175" s="122"/>
      <c r="KSH175" s="122"/>
      <c r="KSI175" s="122"/>
      <c r="KSJ175" s="122"/>
      <c r="KSK175" s="122"/>
      <c r="KSL175" s="122"/>
      <c r="KSM175" s="122"/>
      <c r="KSN175" s="122"/>
      <c r="KSO175" s="122"/>
      <c r="KSP175" s="122"/>
      <c r="KSQ175" s="122"/>
      <c r="KSR175" s="122"/>
      <c r="KSS175" s="122"/>
      <c r="KST175" s="122"/>
      <c r="KSU175" s="122"/>
      <c r="KSV175" s="122"/>
      <c r="KSW175" s="122"/>
      <c r="KSX175" s="122"/>
      <c r="KSY175" s="122"/>
      <c r="KSZ175" s="122"/>
      <c r="KTA175" s="122"/>
      <c r="KTB175" s="122"/>
      <c r="KTC175" s="122"/>
      <c r="KTD175" s="122"/>
      <c r="KTE175" s="122"/>
      <c r="KTF175" s="122"/>
      <c r="KTG175" s="122"/>
      <c r="KTH175" s="122"/>
      <c r="KTI175" s="122"/>
      <c r="KTJ175" s="122"/>
      <c r="KTK175" s="122"/>
      <c r="KTL175" s="122"/>
      <c r="KTM175" s="122"/>
      <c r="KTN175" s="122"/>
      <c r="KTO175" s="122"/>
      <c r="KTP175" s="122"/>
      <c r="KTQ175" s="122"/>
      <c r="KTR175" s="122"/>
      <c r="KTS175" s="122"/>
      <c r="KTT175" s="122"/>
      <c r="KTU175" s="122"/>
      <c r="KTV175" s="122"/>
      <c r="KTW175" s="122"/>
      <c r="KTX175" s="122"/>
      <c r="KTY175" s="122"/>
      <c r="KTZ175" s="122"/>
      <c r="KUA175" s="122"/>
      <c r="KUB175" s="122"/>
      <c r="KUC175" s="122"/>
      <c r="KUD175" s="122"/>
      <c r="KUE175" s="122"/>
      <c r="KUF175" s="122"/>
      <c r="KUG175" s="122"/>
      <c r="KUH175" s="122"/>
      <c r="KUI175" s="122"/>
      <c r="KUJ175" s="122"/>
      <c r="KUK175" s="122"/>
      <c r="KUL175" s="122"/>
      <c r="KUM175" s="122"/>
      <c r="KUN175" s="122"/>
      <c r="KUO175" s="122"/>
      <c r="KUP175" s="122"/>
      <c r="KUQ175" s="122"/>
      <c r="KUR175" s="122"/>
      <c r="KUS175" s="122"/>
      <c r="KUT175" s="122"/>
      <c r="KUU175" s="122"/>
      <c r="KUV175" s="122"/>
      <c r="KUW175" s="122"/>
      <c r="KUX175" s="122"/>
      <c r="KUY175" s="122"/>
      <c r="KUZ175" s="122"/>
      <c r="KVA175" s="122"/>
      <c r="KVB175" s="122"/>
      <c r="KVC175" s="122"/>
      <c r="KVD175" s="122"/>
      <c r="KVE175" s="122"/>
      <c r="KVF175" s="122"/>
      <c r="KVG175" s="122"/>
      <c r="KVH175" s="122"/>
      <c r="KVI175" s="122"/>
      <c r="KVJ175" s="122"/>
      <c r="KVK175" s="122"/>
      <c r="KVL175" s="122"/>
      <c r="KVM175" s="122"/>
      <c r="KVN175" s="122"/>
      <c r="KVO175" s="122"/>
      <c r="KVP175" s="122"/>
      <c r="KVQ175" s="122"/>
      <c r="KVR175" s="122"/>
      <c r="KVS175" s="122"/>
      <c r="KVT175" s="122"/>
      <c r="KVU175" s="122"/>
      <c r="KVV175" s="122"/>
      <c r="KVW175" s="122"/>
      <c r="KVX175" s="122"/>
      <c r="KVY175" s="122"/>
      <c r="KVZ175" s="122"/>
      <c r="KWA175" s="122"/>
      <c r="KWB175" s="122"/>
      <c r="KWC175" s="122"/>
      <c r="KWD175" s="122"/>
      <c r="KWE175" s="122"/>
      <c r="KWF175" s="122"/>
      <c r="KWG175" s="122"/>
      <c r="KWH175" s="122"/>
      <c r="KWI175" s="122"/>
      <c r="KWJ175" s="122"/>
      <c r="KWK175" s="122"/>
      <c r="KWL175" s="122"/>
      <c r="KWM175" s="122"/>
      <c r="KWN175" s="122"/>
      <c r="KWO175" s="122"/>
      <c r="KWP175" s="122"/>
      <c r="KWQ175" s="122"/>
      <c r="KWR175" s="122"/>
      <c r="KWS175" s="122"/>
      <c r="KWT175" s="122"/>
      <c r="KWU175" s="122"/>
      <c r="KWV175" s="122"/>
      <c r="KWW175" s="122"/>
      <c r="KWX175" s="122"/>
      <c r="KWY175" s="122"/>
      <c r="KWZ175" s="122"/>
      <c r="KXA175" s="122"/>
      <c r="KXB175" s="122"/>
      <c r="KXC175" s="122"/>
      <c r="KXD175" s="122"/>
      <c r="KXE175" s="122"/>
      <c r="KXF175" s="122"/>
      <c r="KXG175" s="122"/>
      <c r="KXH175" s="122"/>
      <c r="KXI175" s="122"/>
      <c r="KXJ175" s="122"/>
      <c r="KXK175" s="122"/>
      <c r="KXL175" s="122"/>
      <c r="KXM175" s="122"/>
      <c r="KXN175" s="122"/>
      <c r="KXO175" s="122"/>
      <c r="KXP175" s="122"/>
      <c r="KXQ175" s="122"/>
      <c r="KXR175" s="122"/>
      <c r="KXS175" s="122"/>
      <c r="KXT175" s="122"/>
      <c r="KXU175" s="122"/>
      <c r="KXV175" s="122"/>
      <c r="KXW175" s="122"/>
      <c r="KXX175" s="122"/>
      <c r="KXY175" s="122"/>
      <c r="KXZ175" s="122"/>
      <c r="KYA175" s="122"/>
      <c r="KYB175" s="122"/>
      <c r="KYC175" s="122"/>
      <c r="KYD175" s="122"/>
      <c r="KYE175" s="122"/>
      <c r="KYF175" s="122"/>
      <c r="KYG175" s="122"/>
      <c r="KYH175" s="122"/>
      <c r="KYI175" s="122"/>
      <c r="KYJ175" s="122"/>
      <c r="KYK175" s="122"/>
      <c r="KYL175" s="122"/>
      <c r="KYM175" s="122"/>
      <c r="KYN175" s="122"/>
      <c r="KYO175" s="122"/>
      <c r="KYP175" s="122"/>
      <c r="KYQ175" s="122"/>
      <c r="KYR175" s="122"/>
      <c r="KYS175" s="122"/>
      <c r="KYT175" s="122"/>
      <c r="KYU175" s="122"/>
      <c r="KYV175" s="122"/>
      <c r="KYW175" s="122"/>
      <c r="KYX175" s="122"/>
      <c r="KYY175" s="122"/>
      <c r="KYZ175" s="122"/>
      <c r="KZA175" s="122"/>
      <c r="KZB175" s="122"/>
      <c r="KZC175" s="122"/>
      <c r="KZD175" s="122"/>
      <c r="KZE175" s="122"/>
      <c r="KZF175" s="122"/>
      <c r="KZG175" s="122"/>
      <c r="KZH175" s="122"/>
      <c r="KZI175" s="122"/>
      <c r="KZJ175" s="122"/>
      <c r="KZK175" s="122"/>
      <c r="KZL175" s="122"/>
      <c r="KZM175" s="122"/>
      <c r="KZN175" s="122"/>
      <c r="KZO175" s="122"/>
      <c r="KZP175" s="122"/>
      <c r="KZQ175" s="122"/>
      <c r="KZR175" s="122"/>
      <c r="KZS175" s="122"/>
      <c r="KZT175" s="122"/>
      <c r="KZU175" s="122"/>
      <c r="KZV175" s="122"/>
      <c r="KZW175" s="122"/>
      <c r="KZX175" s="122"/>
      <c r="KZY175" s="122"/>
      <c r="KZZ175" s="122"/>
      <c r="LAA175" s="122"/>
      <c r="LAB175" s="122"/>
      <c r="LAC175" s="122"/>
      <c r="LAD175" s="122"/>
      <c r="LAE175" s="122"/>
      <c r="LAF175" s="122"/>
      <c r="LAG175" s="122"/>
      <c r="LAH175" s="122"/>
      <c r="LAI175" s="122"/>
      <c r="LAJ175" s="122"/>
      <c r="LAK175" s="122"/>
      <c r="LAL175" s="122"/>
      <c r="LAM175" s="122"/>
      <c r="LAN175" s="122"/>
      <c r="LAO175" s="122"/>
      <c r="LAP175" s="122"/>
      <c r="LAQ175" s="122"/>
      <c r="LAR175" s="122"/>
      <c r="LAS175" s="122"/>
      <c r="LAT175" s="122"/>
      <c r="LAU175" s="122"/>
      <c r="LAV175" s="122"/>
      <c r="LAW175" s="122"/>
      <c r="LAX175" s="122"/>
      <c r="LAY175" s="122"/>
      <c r="LAZ175" s="122"/>
      <c r="LBA175" s="122"/>
      <c r="LBB175" s="122"/>
      <c r="LBC175" s="122"/>
      <c r="LBD175" s="122"/>
      <c r="LBE175" s="122"/>
      <c r="LBF175" s="122"/>
      <c r="LBG175" s="122"/>
      <c r="LBH175" s="122"/>
      <c r="LBI175" s="122"/>
      <c r="LBJ175" s="122"/>
      <c r="LBK175" s="122"/>
      <c r="LBL175" s="122"/>
      <c r="LBM175" s="122"/>
      <c r="LBN175" s="122"/>
      <c r="LBO175" s="122"/>
      <c r="LBP175" s="122"/>
      <c r="LBQ175" s="122"/>
      <c r="LBR175" s="122"/>
      <c r="LBS175" s="122"/>
      <c r="LBT175" s="122"/>
      <c r="LBU175" s="122"/>
      <c r="LBV175" s="122"/>
      <c r="LBW175" s="122"/>
      <c r="LBX175" s="122"/>
      <c r="LBY175" s="122"/>
      <c r="LBZ175" s="122"/>
      <c r="LCA175" s="122"/>
      <c r="LCB175" s="122"/>
      <c r="LCC175" s="122"/>
      <c r="LCD175" s="122"/>
      <c r="LCE175" s="122"/>
      <c r="LCF175" s="122"/>
      <c r="LCG175" s="122"/>
      <c r="LCH175" s="122"/>
      <c r="LCI175" s="122"/>
      <c r="LCJ175" s="122"/>
      <c r="LCK175" s="122"/>
      <c r="LCL175" s="122"/>
      <c r="LCM175" s="122"/>
      <c r="LCN175" s="122"/>
      <c r="LCO175" s="122"/>
      <c r="LCP175" s="122"/>
      <c r="LCQ175" s="122"/>
      <c r="LCR175" s="122"/>
      <c r="LCS175" s="122"/>
      <c r="LCT175" s="122"/>
      <c r="LCU175" s="122"/>
      <c r="LCV175" s="122"/>
      <c r="LCW175" s="122"/>
      <c r="LCX175" s="122"/>
      <c r="LCY175" s="122"/>
      <c r="LCZ175" s="122"/>
      <c r="LDA175" s="122"/>
      <c r="LDB175" s="122"/>
      <c r="LDC175" s="122"/>
      <c r="LDD175" s="122"/>
      <c r="LDE175" s="122"/>
      <c r="LDF175" s="122"/>
      <c r="LDG175" s="122"/>
      <c r="LDH175" s="122"/>
      <c r="LDI175" s="122"/>
      <c r="LDJ175" s="122"/>
      <c r="LDK175" s="122"/>
      <c r="LDL175" s="122"/>
      <c r="LDM175" s="122"/>
      <c r="LDN175" s="122"/>
      <c r="LDO175" s="122"/>
      <c r="LDP175" s="122"/>
      <c r="LDQ175" s="122"/>
      <c r="LDR175" s="122"/>
      <c r="LDS175" s="122"/>
      <c r="LDT175" s="122"/>
      <c r="LDU175" s="122"/>
      <c r="LDV175" s="122"/>
      <c r="LDW175" s="122"/>
      <c r="LDX175" s="122"/>
      <c r="LDY175" s="122"/>
      <c r="LDZ175" s="122"/>
      <c r="LEA175" s="122"/>
      <c r="LEB175" s="122"/>
      <c r="LEC175" s="122"/>
      <c r="LED175" s="122"/>
      <c r="LEE175" s="122"/>
      <c r="LEF175" s="122"/>
      <c r="LEG175" s="122"/>
      <c r="LEH175" s="122"/>
      <c r="LEI175" s="122"/>
      <c r="LEJ175" s="122"/>
      <c r="LEK175" s="122"/>
      <c r="LEL175" s="122"/>
      <c r="LEM175" s="122"/>
      <c r="LEN175" s="122"/>
      <c r="LEO175" s="122"/>
      <c r="LEP175" s="122"/>
      <c r="LEQ175" s="122"/>
      <c r="LER175" s="122"/>
      <c r="LES175" s="122"/>
      <c r="LET175" s="122"/>
      <c r="LEU175" s="122"/>
      <c r="LEV175" s="122"/>
      <c r="LEW175" s="122"/>
      <c r="LEX175" s="122"/>
      <c r="LEY175" s="122"/>
      <c r="LEZ175" s="122"/>
      <c r="LFA175" s="122"/>
      <c r="LFB175" s="122"/>
      <c r="LFC175" s="122"/>
      <c r="LFD175" s="122"/>
      <c r="LFE175" s="122"/>
      <c r="LFF175" s="122"/>
      <c r="LFG175" s="122"/>
      <c r="LFH175" s="122"/>
      <c r="LFI175" s="122"/>
      <c r="LFJ175" s="122"/>
      <c r="LFK175" s="122"/>
      <c r="LFL175" s="122"/>
      <c r="LFM175" s="122"/>
      <c r="LFN175" s="122"/>
      <c r="LFO175" s="122"/>
      <c r="LFP175" s="122"/>
      <c r="LFQ175" s="122"/>
      <c r="LFR175" s="122"/>
      <c r="LFS175" s="122"/>
      <c r="LFT175" s="122"/>
      <c r="LFU175" s="122"/>
      <c r="LFV175" s="122"/>
      <c r="LFW175" s="122"/>
      <c r="LFX175" s="122"/>
      <c r="LFY175" s="122"/>
      <c r="LFZ175" s="122"/>
      <c r="LGA175" s="122"/>
      <c r="LGB175" s="122"/>
      <c r="LGC175" s="122"/>
      <c r="LGD175" s="122"/>
      <c r="LGE175" s="122"/>
      <c r="LGF175" s="122"/>
      <c r="LGG175" s="122"/>
      <c r="LGH175" s="122"/>
      <c r="LGI175" s="122"/>
      <c r="LGJ175" s="122"/>
      <c r="LGK175" s="122"/>
      <c r="LGL175" s="122"/>
      <c r="LGM175" s="122"/>
      <c r="LGN175" s="122"/>
      <c r="LGO175" s="122"/>
      <c r="LGP175" s="122"/>
      <c r="LGQ175" s="122"/>
      <c r="LGR175" s="122"/>
      <c r="LGS175" s="122"/>
      <c r="LGT175" s="122"/>
      <c r="LGU175" s="122"/>
      <c r="LGV175" s="122"/>
      <c r="LGW175" s="122"/>
      <c r="LGX175" s="122"/>
      <c r="LGY175" s="122"/>
      <c r="LGZ175" s="122"/>
      <c r="LHA175" s="122"/>
      <c r="LHB175" s="122"/>
      <c r="LHC175" s="122"/>
      <c r="LHD175" s="122"/>
      <c r="LHE175" s="122"/>
      <c r="LHF175" s="122"/>
      <c r="LHG175" s="122"/>
      <c r="LHH175" s="122"/>
      <c r="LHI175" s="122"/>
      <c r="LHJ175" s="122"/>
      <c r="LHK175" s="122"/>
      <c r="LHL175" s="122"/>
      <c r="LHM175" s="122"/>
      <c r="LHN175" s="122"/>
      <c r="LHO175" s="122"/>
      <c r="LHP175" s="122"/>
      <c r="LHQ175" s="122"/>
      <c r="LHR175" s="122"/>
      <c r="LHS175" s="122"/>
      <c r="LHT175" s="122"/>
      <c r="LHU175" s="122"/>
      <c r="LHV175" s="122"/>
      <c r="LHW175" s="122"/>
      <c r="LHX175" s="122"/>
      <c r="LHY175" s="122"/>
      <c r="LHZ175" s="122"/>
      <c r="LIA175" s="122"/>
      <c r="LIB175" s="122"/>
      <c r="LIC175" s="122"/>
      <c r="LID175" s="122"/>
      <c r="LIE175" s="122"/>
      <c r="LIF175" s="122"/>
      <c r="LIG175" s="122"/>
      <c r="LIH175" s="122"/>
      <c r="LII175" s="122"/>
      <c r="LIJ175" s="122"/>
      <c r="LIK175" s="122"/>
      <c r="LIL175" s="122"/>
      <c r="LIM175" s="122"/>
      <c r="LIN175" s="122"/>
      <c r="LIO175" s="122"/>
      <c r="LIP175" s="122"/>
      <c r="LIQ175" s="122"/>
      <c r="LIR175" s="122"/>
      <c r="LIS175" s="122"/>
      <c r="LIT175" s="122"/>
      <c r="LIU175" s="122"/>
      <c r="LIV175" s="122"/>
      <c r="LIW175" s="122"/>
      <c r="LIX175" s="122"/>
      <c r="LIY175" s="122"/>
      <c r="LIZ175" s="122"/>
      <c r="LJA175" s="122"/>
      <c r="LJB175" s="122"/>
      <c r="LJC175" s="122"/>
      <c r="LJD175" s="122"/>
      <c r="LJE175" s="122"/>
      <c r="LJF175" s="122"/>
      <c r="LJG175" s="122"/>
      <c r="LJH175" s="122"/>
      <c r="LJI175" s="122"/>
      <c r="LJJ175" s="122"/>
      <c r="LJK175" s="122"/>
      <c r="LJL175" s="122"/>
      <c r="LJM175" s="122"/>
      <c r="LJN175" s="122"/>
      <c r="LJO175" s="122"/>
      <c r="LJP175" s="122"/>
      <c r="LJQ175" s="122"/>
      <c r="LJR175" s="122"/>
      <c r="LJS175" s="122"/>
      <c r="LJT175" s="122"/>
      <c r="LJU175" s="122"/>
      <c r="LJV175" s="122"/>
      <c r="LJW175" s="122"/>
      <c r="LJX175" s="122"/>
      <c r="LJY175" s="122"/>
      <c r="LJZ175" s="122"/>
      <c r="LKA175" s="122"/>
      <c r="LKB175" s="122"/>
      <c r="LKC175" s="122"/>
      <c r="LKD175" s="122"/>
      <c r="LKE175" s="122"/>
      <c r="LKF175" s="122"/>
      <c r="LKG175" s="122"/>
      <c r="LKH175" s="122"/>
      <c r="LKI175" s="122"/>
      <c r="LKJ175" s="122"/>
      <c r="LKK175" s="122"/>
      <c r="LKL175" s="122"/>
      <c r="LKM175" s="122"/>
      <c r="LKN175" s="122"/>
      <c r="LKO175" s="122"/>
      <c r="LKP175" s="122"/>
      <c r="LKQ175" s="122"/>
      <c r="LKR175" s="122"/>
      <c r="LKS175" s="122"/>
      <c r="LKT175" s="122"/>
      <c r="LKU175" s="122"/>
      <c r="LKV175" s="122"/>
      <c r="LKW175" s="122"/>
      <c r="LKX175" s="122"/>
      <c r="LKY175" s="122"/>
      <c r="LKZ175" s="122"/>
      <c r="LLA175" s="122"/>
      <c r="LLB175" s="122"/>
      <c r="LLC175" s="122"/>
      <c r="LLD175" s="122"/>
      <c r="LLE175" s="122"/>
      <c r="LLF175" s="122"/>
      <c r="LLG175" s="122"/>
      <c r="LLH175" s="122"/>
      <c r="LLI175" s="122"/>
      <c r="LLJ175" s="122"/>
      <c r="LLK175" s="122"/>
      <c r="LLL175" s="122"/>
      <c r="LLM175" s="122"/>
      <c r="LLN175" s="122"/>
      <c r="LLO175" s="122"/>
      <c r="LLP175" s="122"/>
      <c r="LLQ175" s="122"/>
      <c r="LLR175" s="122"/>
      <c r="LLS175" s="122"/>
      <c r="LLT175" s="122"/>
      <c r="LLU175" s="122"/>
      <c r="LLV175" s="122"/>
      <c r="LLW175" s="122"/>
      <c r="LLX175" s="122"/>
      <c r="LLY175" s="122"/>
      <c r="LLZ175" s="122"/>
      <c r="LMA175" s="122"/>
      <c r="LMB175" s="122"/>
      <c r="LMC175" s="122"/>
      <c r="LMD175" s="122"/>
      <c r="LME175" s="122"/>
      <c r="LMF175" s="122"/>
      <c r="LMG175" s="122"/>
      <c r="LMH175" s="122"/>
      <c r="LMI175" s="122"/>
      <c r="LMJ175" s="122"/>
      <c r="LMK175" s="122"/>
      <c r="LML175" s="122"/>
      <c r="LMM175" s="122"/>
      <c r="LMN175" s="122"/>
      <c r="LMO175" s="122"/>
      <c r="LMP175" s="122"/>
      <c r="LMQ175" s="122"/>
      <c r="LMR175" s="122"/>
      <c r="LMS175" s="122"/>
      <c r="LMT175" s="122"/>
      <c r="LMU175" s="122"/>
      <c r="LMV175" s="122"/>
      <c r="LMW175" s="122"/>
      <c r="LMX175" s="122"/>
      <c r="LMY175" s="122"/>
      <c r="LMZ175" s="122"/>
      <c r="LNA175" s="122"/>
      <c r="LNB175" s="122"/>
      <c r="LNC175" s="122"/>
      <c r="LND175" s="122"/>
      <c r="LNE175" s="122"/>
      <c r="LNF175" s="122"/>
      <c r="LNG175" s="122"/>
      <c r="LNH175" s="122"/>
      <c r="LNI175" s="122"/>
      <c r="LNJ175" s="122"/>
      <c r="LNK175" s="122"/>
      <c r="LNL175" s="122"/>
      <c r="LNM175" s="122"/>
      <c r="LNN175" s="122"/>
      <c r="LNO175" s="122"/>
      <c r="LNP175" s="122"/>
      <c r="LNQ175" s="122"/>
      <c r="LNR175" s="122"/>
      <c r="LNS175" s="122"/>
      <c r="LNT175" s="122"/>
      <c r="LNU175" s="122"/>
      <c r="LNV175" s="122"/>
      <c r="LNW175" s="122"/>
      <c r="LNX175" s="122"/>
      <c r="LNY175" s="122"/>
      <c r="LNZ175" s="122"/>
      <c r="LOA175" s="122"/>
      <c r="LOB175" s="122"/>
      <c r="LOC175" s="122"/>
      <c r="LOD175" s="122"/>
      <c r="LOE175" s="122"/>
      <c r="LOF175" s="122"/>
      <c r="LOG175" s="122"/>
      <c r="LOH175" s="122"/>
      <c r="LOI175" s="122"/>
      <c r="LOJ175" s="122"/>
      <c r="LOK175" s="122"/>
      <c r="LOL175" s="122"/>
      <c r="LOM175" s="122"/>
      <c r="LON175" s="122"/>
      <c r="LOO175" s="122"/>
      <c r="LOP175" s="122"/>
      <c r="LOQ175" s="122"/>
      <c r="LOR175" s="122"/>
      <c r="LOS175" s="122"/>
      <c r="LOT175" s="122"/>
      <c r="LOU175" s="122"/>
      <c r="LOV175" s="122"/>
      <c r="LOW175" s="122"/>
      <c r="LOX175" s="122"/>
      <c r="LOY175" s="122"/>
      <c r="LOZ175" s="122"/>
      <c r="LPA175" s="122"/>
      <c r="LPB175" s="122"/>
      <c r="LPC175" s="122"/>
      <c r="LPD175" s="122"/>
      <c r="LPE175" s="122"/>
      <c r="LPF175" s="122"/>
      <c r="LPG175" s="122"/>
      <c r="LPH175" s="122"/>
      <c r="LPI175" s="122"/>
      <c r="LPJ175" s="122"/>
      <c r="LPK175" s="122"/>
      <c r="LPL175" s="122"/>
      <c r="LPM175" s="122"/>
      <c r="LPN175" s="122"/>
      <c r="LPO175" s="122"/>
      <c r="LPP175" s="122"/>
      <c r="LPQ175" s="122"/>
      <c r="LPR175" s="122"/>
      <c r="LPS175" s="122"/>
      <c r="LPT175" s="122"/>
      <c r="LPU175" s="122"/>
      <c r="LPV175" s="122"/>
      <c r="LPW175" s="122"/>
      <c r="LPX175" s="122"/>
      <c r="LPY175" s="122"/>
      <c r="LPZ175" s="122"/>
      <c r="LQA175" s="122"/>
      <c r="LQB175" s="122"/>
      <c r="LQC175" s="122"/>
      <c r="LQD175" s="122"/>
      <c r="LQE175" s="122"/>
      <c r="LQF175" s="122"/>
      <c r="LQG175" s="122"/>
      <c r="LQH175" s="122"/>
      <c r="LQI175" s="122"/>
      <c r="LQJ175" s="122"/>
      <c r="LQK175" s="122"/>
      <c r="LQL175" s="122"/>
      <c r="LQM175" s="122"/>
      <c r="LQN175" s="122"/>
      <c r="LQO175" s="122"/>
      <c r="LQP175" s="122"/>
      <c r="LQQ175" s="122"/>
      <c r="LQR175" s="122"/>
      <c r="LQS175" s="122"/>
      <c r="LQT175" s="122"/>
      <c r="LQU175" s="122"/>
      <c r="LQV175" s="122"/>
      <c r="LQW175" s="122"/>
      <c r="LQX175" s="122"/>
      <c r="LQY175" s="122"/>
      <c r="LQZ175" s="122"/>
      <c r="LRA175" s="122"/>
      <c r="LRB175" s="122"/>
      <c r="LRC175" s="122"/>
      <c r="LRD175" s="122"/>
      <c r="LRE175" s="122"/>
      <c r="LRF175" s="122"/>
      <c r="LRG175" s="122"/>
      <c r="LRH175" s="122"/>
      <c r="LRI175" s="122"/>
      <c r="LRJ175" s="122"/>
      <c r="LRK175" s="122"/>
      <c r="LRL175" s="122"/>
      <c r="LRM175" s="122"/>
      <c r="LRN175" s="122"/>
      <c r="LRO175" s="122"/>
      <c r="LRP175" s="122"/>
      <c r="LRQ175" s="122"/>
      <c r="LRR175" s="122"/>
      <c r="LRS175" s="122"/>
      <c r="LRT175" s="122"/>
      <c r="LRU175" s="122"/>
      <c r="LRV175" s="122"/>
      <c r="LRW175" s="122"/>
      <c r="LRX175" s="122"/>
      <c r="LRY175" s="122"/>
      <c r="LRZ175" s="122"/>
      <c r="LSA175" s="122"/>
      <c r="LSB175" s="122"/>
      <c r="LSC175" s="122"/>
      <c r="LSD175" s="122"/>
      <c r="LSE175" s="122"/>
      <c r="LSF175" s="122"/>
      <c r="LSG175" s="122"/>
      <c r="LSH175" s="122"/>
      <c r="LSI175" s="122"/>
      <c r="LSJ175" s="122"/>
      <c r="LSK175" s="122"/>
      <c r="LSL175" s="122"/>
      <c r="LSM175" s="122"/>
      <c r="LSN175" s="122"/>
      <c r="LSO175" s="122"/>
      <c r="LSP175" s="122"/>
      <c r="LSQ175" s="122"/>
      <c r="LSR175" s="122"/>
      <c r="LSS175" s="122"/>
      <c r="LST175" s="122"/>
      <c r="LSU175" s="122"/>
      <c r="LSV175" s="122"/>
      <c r="LSW175" s="122"/>
      <c r="LSX175" s="122"/>
      <c r="LSY175" s="122"/>
      <c r="LSZ175" s="122"/>
      <c r="LTA175" s="122"/>
      <c r="LTB175" s="122"/>
      <c r="LTC175" s="122"/>
      <c r="LTD175" s="122"/>
      <c r="LTE175" s="122"/>
      <c r="LTF175" s="122"/>
      <c r="LTG175" s="122"/>
      <c r="LTH175" s="122"/>
      <c r="LTI175" s="122"/>
      <c r="LTJ175" s="122"/>
      <c r="LTK175" s="122"/>
      <c r="LTL175" s="122"/>
      <c r="LTM175" s="122"/>
      <c r="LTN175" s="122"/>
      <c r="LTO175" s="122"/>
      <c r="LTP175" s="122"/>
      <c r="LTQ175" s="122"/>
      <c r="LTR175" s="122"/>
      <c r="LTS175" s="122"/>
      <c r="LTT175" s="122"/>
      <c r="LTU175" s="122"/>
      <c r="LTV175" s="122"/>
      <c r="LTW175" s="122"/>
      <c r="LTX175" s="122"/>
      <c r="LTY175" s="122"/>
      <c r="LTZ175" s="122"/>
      <c r="LUA175" s="122"/>
      <c r="LUB175" s="122"/>
      <c r="LUC175" s="122"/>
      <c r="LUD175" s="122"/>
      <c r="LUE175" s="122"/>
      <c r="LUF175" s="122"/>
      <c r="LUG175" s="122"/>
      <c r="LUH175" s="122"/>
      <c r="LUI175" s="122"/>
      <c r="LUJ175" s="122"/>
      <c r="LUK175" s="122"/>
      <c r="LUL175" s="122"/>
      <c r="LUM175" s="122"/>
      <c r="LUN175" s="122"/>
      <c r="LUO175" s="122"/>
      <c r="LUP175" s="122"/>
      <c r="LUQ175" s="122"/>
      <c r="LUR175" s="122"/>
      <c r="LUS175" s="122"/>
      <c r="LUT175" s="122"/>
      <c r="LUU175" s="122"/>
      <c r="LUV175" s="122"/>
      <c r="LUW175" s="122"/>
      <c r="LUX175" s="122"/>
      <c r="LUY175" s="122"/>
      <c r="LUZ175" s="122"/>
      <c r="LVA175" s="122"/>
      <c r="LVB175" s="122"/>
      <c r="LVC175" s="122"/>
      <c r="LVD175" s="122"/>
      <c r="LVE175" s="122"/>
      <c r="LVF175" s="122"/>
      <c r="LVG175" s="122"/>
      <c r="LVH175" s="122"/>
      <c r="LVI175" s="122"/>
      <c r="LVJ175" s="122"/>
      <c r="LVK175" s="122"/>
      <c r="LVL175" s="122"/>
      <c r="LVM175" s="122"/>
      <c r="LVN175" s="122"/>
      <c r="LVO175" s="122"/>
      <c r="LVP175" s="122"/>
      <c r="LVQ175" s="122"/>
      <c r="LVR175" s="122"/>
      <c r="LVS175" s="122"/>
      <c r="LVT175" s="122"/>
      <c r="LVU175" s="122"/>
      <c r="LVV175" s="122"/>
      <c r="LVW175" s="122"/>
      <c r="LVX175" s="122"/>
      <c r="LVY175" s="122"/>
      <c r="LVZ175" s="122"/>
      <c r="LWA175" s="122"/>
      <c r="LWB175" s="122"/>
      <c r="LWC175" s="122"/>
      <c r="LWD175" s="122"/>
      <c r="LWE175" s="122"/>
      <c r="LWF175" s="122"/>
      <c r="LWG175" s="122"/>
      <c r="LWH175" s="122"/>
      <c r="LWI175" s="122"/>
      <c r="LWJ175" s="122"/>
      <c r="LWK175" s="122"/>
      <c r="LWL175" s="122"/>
      <c r="LWM175" s="122"/>
      <c r="LWN175" s="122"/>
      <c r="LWO175" s="122"/>
      <c r="LWP175" s="122"/>
      <c r="LWQ175" s="122"/>
      <c r="LWR175" s="122"/>
      <c r="LWS175" s="122"/>
      <c r="LWT175" s="122"/>
      <c r="LWU175" s="122"/>
      <c r="LWV175" s="122"/>
      <c r="LWW175" s="122"/>
      <c r="LWX175" s="122"/>
      <c r="LWY175" s="122"/>
      <c r="LWZ175" s="122"/>
      <c r="LXA175" s="122"/>
      <c r="LXB175" s="122"/>
      <c r="LXC175" s="122"/>
      <c r="LXD175" s="122"/>
      <c r="LXE175" s="122"/>
      <c r="LXF175" s="122"/>
      <c r="LXG175" s="122"/>
      <c r="LXH175" s="122"/>
      <c r="LXI175" s="122"/>
      <c r="LXJ175" s="122"/>
      <c r="LXK175" s="122"/>
      <c r="LXL175" s="122"/>
      <c r="LXM175" s="122"/>
      <c r="LXN175" s="122"/>
      <c r="LXO175" s="122"/>
      <c r="LXP175" s="122"/>
      <c r="LXQ175" s="122"/>
      <c r="LXR175" s="122"/>
      <c r="LXS175" s="122"/>
      <c r="LXT175" s="122"/>
      <c r="LXU175" s="122"/>
      <c r="LXV175" s="122"/>
      <c r="LXW175" s="122"/>
      <c r="LXX175" s="122"/>
      <c r="LXY175" s="122"/>
      <c r="LXZ175" s="122"/>
      <c r="LYA175" s="122"/>
      <c r="LYB175" s="122"/>
      <c r="LYC175" s="122"/>
      <c r="LYD175" s="122"/>
      <c r="LYE175" s="122"/>
      <c r="LYF175" s="122"/>
      <c r="LYG175" s="122"/>
      <c r="LYH175" s="122"/>
      <c r="LYI175" s="122"/>
      <c r="LYJ175" s="122"/>
      <c r="LYK175" s="122"/>
      <c r="LYL175" s="122"/>
      <c r="LYM175" s="122"/>
      <c r="LYN175" s="122"/>
      <c r="LYO175" s="122"/>
      <c r="LYP175" s="122"/>
      <c r="LYQ175" s="122"/>
      <c r="LYR175" s="122"/>
      <c r="LYS175" s="122"/>
      <c r="LYT175" s="122"/>
      <c r="LYU175" s="122"/>
      <c r="LYV175" s="122"/>
      <c r="LYW175" s="122"/>
      <c r="LYX175" s="122"/>
      <c r="LYY175" s="122"/>
      <c r="LYZ175" s="122"/>
      <c r="LZA175" s="122"/>
      <c r="LZB175" s="122"/>
      <c r="LZC175" s="122"/>
      <c r="LZD175" s="122"/>
      <c r="LZE175" s="122"/>
      <c r="LZF175" s="122"/>
      <c r="LZG175" s="122"/>
      <c r="LZH175" s="122"/>
      <c r="LZI175" s="122"/>
      <c r="LZJ175" s="122"/>
      <c r="LZK175" s="122"/>
      <c r="LZL175" s="122"/>
      <c r="LZM175" s="122"/>
      <c r="LZN175" s="122"/>
      <c r="LZO175" s="122"/>
      <c r="LZP175" s="122"/>
      <c r="LZQ175" s="122"/>
      <c r="LZR175" s="122"/>
      <c r="LZS175" s="122"/>
      <c r="LZT175" s="122"/>
      <c r="LZU175" s="122"/>
      <c r="LZV175" s="122"/>
      <c r="LZW175" s="122"/>
      <c r="LZX175" s="122"/>
      <c r="LZY175" s="122"/>
      <c r="LZZ175" s="122"/>
      <c r="MAA175" s="122"/>
      <c r="MAB175" s="122"/>
      <c r="MAC175" s="122"/>
      <c r="MAD175" s="122"/>
      <c r="MAE175" s="122"/>
      <c r="MAF175" s="122"/>
      <c r="MAG175" s="122"/>
      <c r="MAH175" s="122"/>
      <c r="MAI175" s="122"/>
      <c r="MAJ175" s="122"/>
      <c r="MAK175" s="122"/>
      <c r="MAL175" s="122"/>
      <c r="MAM175" s="122"/>
      <c r="MAN175" s="122"/>
      <c r="MAO175" s="122"/>
      <c r="MAP175" s="122"/>
      <c r="MAQ175" s="122"/>
      <c r="MAR175" s="122"/>
      <c r="MAS175" s="122"/>
      <c r="MAT175" s="122"/>
      <c r="MAU175" s="122"/>
      <c r="MAV175" s="122"/>
      <c r="MAW175" s="122"/>
      <c r="MAX175" s="122"/>
      <c r="MAY175" s="122"/>
      <c r="MAZ175" s="122"/>
      <c r="MBA175" s="122"/>
      <c r="MBB175" s="122"/>
      <c r="MBC175" s="122"/>
      <c r="MBD175" s="122"/>
      <c r="MBE175" s="122"/>
      <c r="MBF175" s="122"/>
      <c r="MBG175" s="122"/>
      <c r="MBH175" s="122"/>
      <c r="MBI175" s="122"/>
      <c r="MBJ175" s="122"/>
      <c r="MBK175" s="122"/>
      <c r="MBL175" s="122"/>
      <c r="MBM175" s="122"/>
      <c r="MBN175" s="122"/>
      <c r="MBO175" s="122"/>
      <c r="MBP175" s="122"/>
      <c r="MBQ175" s="122"/>
      <c r="MBR175" s="122"/>
      <c r="MBS175" s="122"/>
      <c r="MBT175" s="122"/>
      <c r="MBU175" s="122"/>
      <c r="MBV175" s="122"/>
      <c r="MBW175" s="122"/>
      <c r="MBX175" s="122"/>
      <c r="MBY175" s="122"/>
      <c r="MBZ175" s="122"/>
      <c r="MCA175" s="122"/>
      <c r="MCB175" s="122"/>
      <c r="MCC175" s="122"/>
      <c r="MCD175" s="122"/>
      <c r="MCE175" s="122"/>
      <c r="MCF175" s="122"/>
      <c r="MCG175" s="122"/>
      <c r="MCH175" s="122"/>
      <c r="MCI175" s="122"/>
      <c r="MCJ175" s="122"/>
      <c r="MCK175" s="122"/>
      <c r="MCL175" s="122"/>
      <c r="MCM175" s="122"/>
      <c r="MCN175" s="122"/>
      <c r="MCO175" s="122"/>
      <c r="MCP175" s="122"/>
      <c r="MCQ175" s="122"/>
      <c r="MCR175" s="122"/>
      <c r="MCS175" s="122"/>
      <c r="MCT175" s="122"/>
      <c r="MCU175" s="122"/>
      <c r="MCV175" s="122"/>
      <c r="MCW175" s="122"/>
      <c r="MCX175" s="122"/>
      <c r="MCY175" s="122"/>
      <c r="MCZ175" s="122"/>
      <c r="MDA175" s="122"/>
      <c r="MDB175" s="122"/>
      <c r="MDC175" s="122"/>
      <c r="MDD175" s="122"/>
      <c r="MDE175" s="122"/>
      <c r="MDF175" s="122"/>
      <c r="MDG175" s="122"/>
      <c r="MDH175" s="122"/>
      <c r="MDI175" s="122"/>
      <c r="MDJ175" s="122"/>
      <c r="MDK175" s="122"/>
      <c r="MDL175" s="122"/>
      <c r="MDM175" s="122"/>
      <c r="MDN175" s="122"/>
      <c r="MDO175" s="122"/>
      <c r="MDP175" s="122"/>
      <c r="MDQ175" s="122"/>
      <c r="MDR175" s="122"/>
      <c r="MDS175" s="122"/>
      <c r="MDT175" s="122"/>
      <c r="MDU175" s="122"/>
      <c r="MDV175" s="122"/>
      <c r="MDW175" s="122"/>
      <c r="MDX175" s="122"/>
      <c r="MDY175" s="122"/>
      <c r="MDZ175" s="122"/>
      <c r="MEA175" s="122"/>
      <c r="MEB175" s="122"/>
      <c r="MEC175" s="122"/>
      <c r="MED175" s="122"/>
      <c r="MEE175" s="122"/>
      <c r="MEF175" s="122"/>
      <c r="MEG175" s="122"/>
      <c r="MEH175" s="122"/>
      <c r="MEI175" s="122"/>
      <c r="MEJ175" s="122"/>
      <c r="MEK175" s="122"/>
      <c r="MEL175" s="122"/>
      <c r="MEM175" s="122"/>
      <c r="MEN175" s="122"/>
      <c r="MEO175" s="122"/>
      <c r="MEP175" s="122"/>
      <c r="MEQ175" s="122"/>
      <c r="MER175" s="122"/>
      <c r="MES175" s="122"/>
      <c r="MET175" s="122"/>
      <c r="MEU175" s="122"/>
      <c r="MEV175" s="122"/>
      <c r="MEW175" s="122"/>
      <c r="MEX175" s="122"/>
      <c r="MEY175" s="122"/>
      <c r="MEZ175" s="122"/>
      <c r="MFA175" s="122"/>
      <c r="MFB175" s="122"/>
      <c r="MFC175" s="122"/>
      <c r="MFD175" s="122"/>
      <c r="MFE175" s="122"/>
      <c r="MFF175" s="122"/>
      <c r="MFG175" s="122"/>
      <c r="MFH175" s="122"/>
      <c r="MFI175" s="122"/>
      <c r="MFJ175" s="122"/>
      <c r="MFK175" s="122"/>
      <c r="MFL175" s="122"/>
      <c r="MFM175" s="122"/>
      <c r="MFN175" s="122"/>
      <c r="MFO175" s="122"/>
      <c r="MFP175" s="122"/>
      <c r="MFQ175" s="122"/>
      <c r="MFR175" s="122"/>
      <c r="MFS175" s="122"/>
      <c r="MFT175" s="122"/>
      <c r="MFU175" s="122"/>
      <c r="MFV175" s="122"/>
      <c r="MFW175" s="122"/>
      <c r="MFX175" s="122"/>
      <c r="MFY175" s="122"/>
      <c r="MFZ175" s="122"/>
      <c r="MGA175" s="122"/>
      <c r="MGB175" s="122"/>
      <c r="MGC175" s="122"/>
      <c r="MGD175" s="122"/>
      <c r="MGE175" s="122"/>
      <c r="MGF175" s="122"/>
      <c r="MGG175" s="122"/>
      <c r="MGH175" s="122"/>
      <c r="MGI175" s="122"/>
      <c r="MGJ175" s="122"/>
      <c r="MGK175" s="122"/>
      <c r="MGL175" s="122"/>
      <c r="MGM175" s="122"/>
      <c r="MGN175" s="122"/>
      <c r="MGO175" s="122"/>
      <c r="MGP175" s="122"/>
      <c r="MGQ175" s="122"/>
      <c r="MGR175" s="122"/>
      <c r="MGS175" s="122"/>
      <c r="MGT175" s="122"/>
      <c r="MGU175" s="122"/>
      <c r="MGV175" s="122"/>
      <c r="MGW175" s="122"/>
      <c r="MGX175" s="122"/>
      <c r="MGY175" s="122"/>
      <c r="MGZ175" s="122"/>
      <c r="MHA175" s="122"/>
      <c r="MHB175" s="122"/>
      <c r="MHC175" s="122"/>
      <c r="MHD175" s="122"/>
      <c r="MHE175" s="122"/>
      <c r="MHF175" s="122"/>
      <c r="MHG175" s="122"/>
      <c r="MHH175" s="122"/>
      <c r="MHI175" s="122"/>
      <c r="MHJ175" s="122"/>
      <c r="MHK175" s="122"/>
      <c r="MHL175" s="122"/>
      <c r="MHM175" s="122"/>
      <c r="MHN175" s="122"/>
      <c r="MHO175" s="122"/>
      <c r="MHP175" s="122"/>
      <c r="MHQ175" s="122"/>
      <c r="MHR175" s="122"/>
      <c r="MHS175" s="122"/>
      <c r="MHT175" s="122"/>
      <c r="MHU175" s="122"/>
      <c r="MHV175" s="122"/>
      <c r="MHW175" s="122"/>
      <c r="MHX175" s="122"/>
      <c r="MHY175" s="122"/>
      <c r="MHZ175" s="122"/>
      <c r="MIA175" s="122"/>
      <c r="MIB175" s="122"/>
      <c r="MIC175" s="122"/>
      <c r="MID175" s="122"/>
      <c r="MIE175" s="122"/>
      <c r="MIF175" s="122"/>
      <c r="MIG175" s="122"/>
      <c r="MIH175" s="122"/>
      <c r="MII175" s="122"/>
      <c r="MIJ175" s="122"/>
      <c r="MIK175" s="122"/>
      <c r="MIL175" s="122"/>
      <c r="MIM175" s="122"/>
      <c r="MIN175" s="122"/>
      <c r="MIO175" s="122"/>
      <c r="MIP175" s="122"/>
      <c r="MIQ175" s="122"/>
      <c r="MIR175" s="122"/>
      <c r="MIS175" s="122"/>
      <c r="MIT175" s="122"/>
      <c r="MIU175" s="122"/>
      <c r="MIV175" s="122"/>
      <c r="MIW175" s="122"/>
      <c r="MIX175" s="122"/>
      <c r="MIY175" s="122"/>
      <c r="MIZ175" s="122"/>
      <c r="MJA175" s="122"/>
      <c r="MJB175" s="122"/>
      <c r="MJC175" s="122"/>
      <c r="MJD175" s="122"/>
      <c r="MJE175" s="122"/>
      <c r="MJF175" s="122"/>
      <c r="MJG175" s="122"/>
      <c r="MJH175" s="122"/>
      <c r="MJI175" s="122"/>
      <c r="MJJ175" s="122"/>
      <c r="MJK175" s="122"/>
      <c r="MJL175" s="122"/>
      <c r="MJM175" s="122"/>
      <c r="MJN175" s="122"/>
      <c r="MJO175" s="122"/>
      <c r="MJP175" s="122"/>
      <c r="MJQ175" s="122"/>
      <c r="MJR175" s="122"/>
      <c r="MJS175" s="122"/>
      <c r="MJT175" s="122"/>
      <c r="MJU175" s="122"/>
      <c r="MJV175" s="122"/>
      <c r="MJW175" s="122"/>
      <c r="MJX175" s="122"/>
      <c r="MJY175" s="122"/>
      <c r="MJZ175" s="122"/>
      <c r="MKA175" s="122"/>
      <c r="MKB175" s="122"/>
      <c r="MKC175" s="122"/>
      <c r="MKD175" s="122"/>
      <c r="MKE175" s="122"/>
      <c r="MKF175" s="122"/>
      <c r="MKG175" s="122"/>
      <c r="MKH175" s="122"/>
      <c r="MKI175" s="122"/>
      <c r="MKJ175" s="122"/>
      <c r="MKK175" s="122"/>
      <c r="MKL175" s="122"/>
      <c r="MKM175" s="122"/>
      <c r="MKN175" s="122"/>
      <c r="MKO175" s="122"/>
      <c r="MKP175" s="122"/>
      <c r="MKQ175" s="122"/>
      <c r="MKR175" s="122"/>
      <c r="MKS175" s="122"/>
      <c r="MKT175" s="122"/>
      <c r="MKU175" s="122"/>
      <c r="MKV175" s="122"/>
      <c r="MKW175" s="122"/>
      <c r="MKX175" s="122"/>
      <c r="MKY175" s="122"/>
      <c r="MKZ175" s="122"/>
      <c r="MLA175" s="122"/>
      <c r="MLB175" s="122"/>
      <c r="MLC175" s="122"/>
      <c r="MLD175" s="122"/>
      <c r="MLE175" s="122"/>
      <c r="MLF175" s="122"/>
      <c r="MLG175" s="122"/>
      <c r="MLH175" s="122"/>
      <c r="MLI175" s="122"/>
      <c r="MLJ175" s="122"/>
      <c r="MLK175" s="122"/>
      <c r="MLL175" s="122"/>
      <c r="MLM175" s="122"/>
      <c r="MLN175" s="122"/>
      <c r="MLO175" s="122"/>
      <c r="MLP175" s="122"/>
      <c r="MLQ175" s="122"/>
      <c r="MLR175" s="122"/>
      <c r="MLS175" s="122"/>
      <c r="MLT175" s="122"/>
      <c r="MLU175" s="122"/>
      <c r="MLV175" s="122"/>
      <c r="MLW175" s="122"/>
      <c r="MLX175" s="122"/>
      <c r="MLY175" s="122"/>
      <c r="MLZ175" s="122"/>
      <c r="MMA175" s="122"/>
      <c r="MMB175" s="122"/>
      <c r="MMC175" s="122"/>
      <c r="MMD175" s="122"/>
      <c r="MME175" s="122"/>
      <c r="MMF175" s="122"/>
      <c r="MMG175" s="122"/>
      <c r="MMH175" s="122"/>
      <c r="MMI175" s="122"/>
      <c r="MMJ175" s="122"/>
      <c r="MMK175" s="122"/>
      <c r="MML175" s="122"/>
      <c r="MMM175" s="122"/>
      <c r="MMN175" s="122"/>
      <c r="MMO175" s="122"/>
      <c r="MMP175" s="122"/>
      <c r="MMQ175" s="122"/>
      <c r="MMR175" s="122"/>
      <c r="MMS175" s="122"/>
      <c r="MMT175" s="122"/>
      <c r="MMU175" s="122"/>
      <c r="MMV175" s="122"/>
      <c r="MMW175" s="122"/>
      <c r="MMX175" s="122"/>
      <c r="MMY175" s="122"/>
      <c r="MMZ175" s="122"/>
      <c r="MNA175" s="122"/>
      <c r="MNB175" s="122"/>
      <c r="MNC175" s="122"/>
      <c r="MND175" s="122"/>
      <c r="MNE175" s="122"/>
      <c r="MNF175" s="122"/>
      <c r="MNG175" s="122"/>
      <c r="MNH175" s="122"/>
      <c r="MNI175" s="122"/>
      <c r="MNJ175" s="122"/>
      <c r="MNK175" s="122"/>
      <c r="MNL175" s="122"/>
      <c r="MNM175" s="122"/>
      <c r="MNN175" s="122"/>
      <c r="MNO175" s="122"/>
      <c r="MNP175" s="122"/>
      <c r="MNQ175" s="122"/>
      <c r="MNR175" s="122"/>
      <c r="MNS175" s="122"/>
      <c r="MNT175" s="122"/>
      <c r="MNU175" s="122"/>
      <c r="MNV175" s="122"/>
      <c r="MNW175" s="122"/>
      <c r="MNX175" s="122"/>
      <c r="MNY175" s="122"/>
      <c r="MNZ175" s="122"/>
      <c r="MOA175" s="122"/>
      <c r="MOB175" s="122"/>
      <c r="MOC175" s="122"/>
      <c r="MOD175" s="122"/>
      <c r="MOE175" s="122"/>
      <c r="MOF175" s="122"/>
      <c r="MOG175" s="122"/>
      <c r="MOH175" s="122"/>
      <c r="MOI175" s="122"/>
      <c r="MOJ175" s="122"/>
      <c r="MOK175" s="122"/>
      <c r="MOL175" s="122"/>
      <c r="MOM175" s="122"/>
      <c r="MON175" s="122"/>
      <c r="MOO175" s="122"/>
      <c r="MOP175" s="122"/>
      <c r="MOQ175" s="122"/>
      <c r="MOR175" s="122"/>
      <c r="MOS175" s="122"/>
      <c r="MOT175" s="122"/>
      <c r="MOU175" s="122"/>
      <c r="MOV175" s="122"/>
      <c r="MOW175" s="122"/>
      <c r="MOX175" s="122"/>
      <c r="MOY175" s="122"/>
      <c r="MOZ175" s="122"/>
      <c r="MPA175" s="122"/>
      <c r="MPB175" s="122"/>
      <c r="MPC175" s="122"/>
      <c r="MPD175" s="122"/>
      <c r="MPE175" s="122"/>
      <c r="MPF175" s="122"/>
      <c r="MPG175" s="122"/>
      <c r="MPH175" s="122"/>
      <c r="MPI175" s="122"/>
      <c r="MPJ175" s="122"/>
      <c r="MPK175" s="122"/>
      <c r="MPL175" s="122"/>
      <c r="MPM175" s="122"/>
      <c r="MPN175" s="122"/>
      <c r="MPO175" s="122"/>
      <c r="MPP175" s="122"/>
      <c r="MPQ175" s="122"/>
      <c r="MPR175" s="122"/>
      <c r="MPS175" s="122"/>
      <c r="MPT175" s="122"/>
      <c r="MPU175" s="122"/>
      <c r="MPV175" s="122"/>
      <c r="MPW175" s="122"/>
      <c r="MPX175" s="122"/>
      <c r="MPY175" s="122"/>
      <c r="MPZ175" s="122"/>
      <c r="MQA175" s="122"/>
      <c r="MQB175" s="122"/>
      <c r="MQC175" s="122"/>
      <c r="MQD175" s="122"/>
      <c r="MQE175" s="122"/>
      <c r="MQF175" s="122"/>
      <c r="MQG175" s="122"/>
      <c r="MQH175" s="122"/>
      <c r="MQI175" s="122"/>
      <c r="MQJ175" s="122"/>
      <c r="MQK175" s="122"/>
      <c r="MQL175" s="122"/>
      <c r="MQM175" s="122"/>
      <c r="MQN175" s="122"/>
      <c r="MQO175" s="122"/>
      <c r="MQP175" s="122"/>
      <c r="MQQ175" s="122"/>
      <c r="MQR175" s="122"/>
      <c r="MQS175" s="122"/>
      <c r="MQT175" s="122"/>
      <c r="MQU175" s="122"/>
      <c r="MQV175" s="122"/>
      <c r="MQW175" s="122"/>
      <c r="MQX175" s="122"/>
      <c r="MQY175" s="122"/>
      <c r="MQZ175" s="122"/>
      <c r="MRA175" s="122"/>
      <c r="MRB175" s="122"/>
      <c r="MRC175" s="122"/>
      <c r="MRD175" s="122"/>
      <c r="MRE175" s="122"/>
      <c r="MRF175" s="122"/>
      <c r="MRG175" s="122"/>
      <c r="MRH175" s="122"/>
      <c r="MRI175" s="122"/>
      <c r="MRJ175" s="122"/>
      <c r="MRK175" s="122"/>
      <c r="MRL175" s="122"/>
      <c r="MRM175" s="122"/>
      <c r="MRN175" s="122"/>
      <c r="MRO175" s="122"/>
      <c r="MRP175" s="122"/>
      <c r="MRQ175" s="122"/>
      <c r="MRR175" s="122"/>
      <c r="MRS175" s="122"/>
      <c r="MRT175" s="122"/>
      <c r="MRU175" s="122"/>
      <c r="MRV175" s="122"/>
      <c r="MRW175" s="122"/>
      <c r="MRX175" s="122"/>
      <c r="MRY175" s="122"/>
      <c r="MRZ175" s="122"/>
      <c r="MSA175" s="122"/>
      <c r="MSB175" s="122"/>
      <c r="MSC175" s="122"/>
      <c r="MSD175" s="122"/>
      <c r="MSE175" s="122"/>
      <c r="MSF175" s="122"/>
      <c r="MSG175" s="122"/>
      <c r="MSH175" s="122"/>
      <c r="MSI175" s="122"/>
      <c r="MSJ175" s="122"/>
      <c r="MSK175" s="122"/>
      <c r="MSL175" s="122"/>
      <c r="MSM175" s="122"/>
      <c r="MSN175" s="122"/>
      <c r="MSO175" s="122"/>
      <c r="MSP175" s="122"/>
      <c r="MSQ175" s="122"/>
      <c r="MSR175" s="122"/>
      <c r="MSS175" s="122"/>
      <c r="MST175" s="122"/>
      <c r="MSU175" s="122"/>
      <c r="MSV175" s="122"/>
      <c r="MSW175" s="122"/>
      <c r="MSX175" s="122"/>
      <c r="MSY175" s="122"/>
      <c r="MSZ175" s="122"/>
      <c r="MTA175" s="122"/>
      <c r="MTB175" s="122"/>
      <c r="MTC175" s="122"/>
      <c r="MTD175" s="122"/>
      <c r="MTE175" s="122"/>
      <c r="MTF175" s="122"/>
      <c r="MTG175" s="122"/>
      <c r="MTH175" s="122"/>
      <c r="MTI175" s="122"/>
      <c r="MTJ175" s="122"/>
      <c r="MTK175" s="122"/>
      <c r="MTL175" s="122"/>
      <c r="MTM175" s="122"/>
      <c r="MTN175" s="122"/>
      <c r="MTO175" s="122"/>
      <c r="MTP175" s="122"/>
      <c r="MTQ175" s="122"/>
      <c r="MTR175" s="122"/>
      <c r="MTS175" s="122"/>
      <c r="MTT175" s="122"/>
      <c r="MTU175" s="122"/>
      <c r="MTV175" s="122"/>
      <c r="MTW175" s="122"/>
      <c r="MTX175" s="122"/>
      <c r="MTY175" s="122"/>
      <c r="MTZ175" s="122"/>
      <c r="MUA175" s="122"/>
      <c r="MUB175" s="122"/>
      <c r="MUC175" s="122"/>
      <c r="MUD175" s="122"/>
      <c r="MUE175" s="122"/>
      <c r="MUF175" s="122"/>
      <c r="MUG175" s="122"/>
      <c r="MUH175" s="122"/>
      <c r="MUI175" s="122"/>
      <c r="MUJ175" s="122"/>
      <c r="MUK175" s="122"/>
      <c r="MUL175" s="122"/>
      <c r="MUM175" s="122"/>
      <c r="MUN175" s="122"/>
      <c r="MUO175" s="122"/>
      <c r="MUP175" s="122"/>
      <c r="MUQ175" s="122"/>
      <c r="MUR175" s="122"/>
      <c r="MUS175" s="122"/>
      <c r="MUT175" s="122"/>
      <c r="MUU175" s="122"/>
      <c r="MUV175" s="122"/>
      <c r="MUW175" s="122"/>
      <c r="MUX175" s="122"/>
      <c r="MUY175" s="122"/>
      <c r="MUZ175" s="122"/>
      <c r="MVA175" s="122"/>
      <c r="MVB175" s="122"/>
      <c r="MVC175" s="122"/>
      <c r="MVD175" s="122"/>
      <c r="MVE175" s="122"/>
      <c r="MVF175" s="122"/>
      <c r="MVG175" s="122"/>
      <c r="MVH175" s="122"/>
      <c r="MVI175" s="122"/>
      <c r="MVJ175" s="122"/>
      <c r="MVK175" s="122"/>
      <c r="MVL175" s="122"/>
      <c r="MVM175" s="122"/>
      <c r="MVN175" s="122"/>
      <c r="MVO175" s="122"/>
      <c r="MVP175" s="122"/>
      <c r="MVQ175" s="122"/>
      <c r="MVR175" s="122"/>
      <c r="MVS175" s="122"/>
      <c r="MVT175" s="122"/>
      <c r="MVU175" s="122"/>
      <c r="MVV175" s="122"/>
      <c r="MVW175" s="122"/>
      <c r="MVX175" s="122"/>
      <c r="MVY175" s="122"/>
      <c r="MVZ175" s="122"/>
      <c r="MWA175" s="122"/>
      <c r="MWB175" s="122"/>
      <c r="MWC175" s="122"/>
      <c r="MWD175" s="122"/>
      <c r="MWE175" s="122"/>
      <c r="MWF175" s="122"/>
      <c r="MWG175" s="122"/>
      <c r="MWH175" s="122"/>
      <c r="MWI175" s="122"/>
      <c r="MWJ175" s="122"/>
      <c r="MWK175" s="122"/>
      <c r="MWL175" s="122"/>
      <c r="MWM175" s="122"/>
      <c r="MWN175" s="122"/>
      <c r="MWO175" s="122"/>
      <c r="MWP175" s="122"/>
      <c r="MWQ175" s="122"/>
      <c r="MWR175" s="122"/>
      <c r="MWS175" s="122"/>
      <c r="MWT175" s="122"/>
      <c r="MWU175" s="122"/>
      <c r="MWV175" s="122"/>
      <c r="MWW175" s="122"/>
      <c r="MWX175" s="122"/>
      <c r="MWY175" s="122"/>
      <c r="MWZ175" s="122"/>
      <c r="MXA175" s="122"/>
      <c r="MXB175" s="122"/>
      <c r="MXC175" s="122"/>
      <c r="MXD175" s="122"/>
      <c r="MXE175" s="122"/>
      <c r="MXF175" s="122"/>
      <c r="MXG175" s="122"/>
      <c r="MXH175" s="122"/>
      <c r="MXI175" s="122"/>
      <c r="MXJ175" s="122"/>
      <c r="MXK175" s="122"/>
      <c r="MXL175" s="122"/>
      <c r="MXM175" s="122"/>
      <c r="MXN175" s="122"/>
      <c r="MXO175" s="122"/>
      <c r="MXP175" s="122"/>
      <c r="MXQ175" s="122"/>
      <c r="MXR175" s="122"/>
      <c r="MXS175" s="122"/>
      <c r="MXT175" s="122"/>
      <c r="MXU175" s="122"/>
      <c r="MXV175" s="122"/>
      <c r="MXW175" s="122"/>
      <c r="MXX175" s="122"/>
      <c r="MXY175" s="122"/>
      <c r="MXZ175" s="122"/>
      <c r="MYA175" s="122"/>
      <c r="MYB175" s="122"/>
      <c r="MYC175" s="122"/>
      <c r="MYD175" s="122"/>
      <c r="MYE175" s="122"/>
      <c r="MYF175" s="122"/>
      <c r="MYG175" s="122"/>
      <c r="MYH175" s="122"/>
      <c r="MYI175" s="122"/>
      <c r="MYJ175" s="122"/>
      <c r="MYK175" s="122"/>
      <c r="MYL175" s="122"/>
      <c r="MYM175" s="122"/>
      <c r="MYN175" s="122"/>
      <c r="MYO175" s="122"/>
      <c r="MYP175" s="122"/>
      <c r="MYQ175" s="122"/>
      <c r="MYR175" s="122"/>
      <c r="MYS175" s="122"/>
      <c r="MYT175" s="122"/>
      <c r="MYU175" s="122"/>
      <c r="MYV175" s="122"/>
      <c r="MYW175" s="122"/>
      <c r="MYX175" s="122"/>
      <c r="MYY175" s="122"/>
      <c r="MYZ175" s="122"/>
      <c r="MZA175" s="122"/>
      <c r="MZB175" s="122"/>
      <c r="MZC175" s="122"/>
      <c r="MZD175" s="122"/>
      <c r="MZE175" s="122"/>
      <c r="MZF175" s="122"/>
      <c r="MZG175" s="122"/>
      <c r="MZH175" s="122"/>
      <c r="MZI175" s="122"/>
      <c r="MZJ175" s="122"/>
      <c r="MZK175" s="122"/>
      <c r="MZL175" s="122"/>
      <c r="MZM175" s="122"/>
      <c r="MZN175" s="122"/>
      <c r="MZO175" s="122"/>
      <c r="MZP175" s="122"/>
      <c r="MZQ175" s="122"/>
      <c r="MZR175" s="122"/>
      <c r="MZS175" s="122"/>
      <c r="MZT175" s="122"/>
      <c r="MZU175" s="122"/>
      <c r="MZV175" s="122"/>
      <c r="MZW175" s="122"/>
      <c r="MZX175" s="122"/>
      <c r="MZY175" s="122"/>
      <c r="MZZ175" s="122"/>
      <c r="NAA175" s="122"/>
      <c r="NAB175" s="122"/>
      <c r="NAC175" s="122"/>
      <c r="NAD175" s="122"/>
      <c r="NAE175" s="122"/>
      <c r="NAF175" s="122"/>
      <c r="NAG175" s="122"/>
      <c r="NAH175" s="122"/>
      <c r="NAI175" s="122"/>
      <c r="NAJ175" s="122"/>
      <c r="NAK175" s="122"/>
      <c r="NAL175" s="122"/>
      <c r="NAM175" s="122"/>
      <c r="NAN175" s="122"/>
      <c r="NAO175" s="122"/>
      <c r="NAP175" s="122"/>
      <c r="NAQ175" s="122"/>
      <c r="NAR175" s="122"/>
      <c r="NAS175" s="122"/>
      <c r="NAT175" s="122"/>
      <c r="NAU175" s="122"/>
      <c r="NAV175" s="122"/>
      <c r="NAW175" s="122"/>
      <c r="NAX175" s="122"/>
      <c r="NAY175" s="122"/>
      <c r="NAZ175" s="122"/>
      <c r="NBA175" s="122"/>
      <c r="NBB175" s="122"/>
      <c r="NBC175" s="122"/>
      <c r="NBD175" s="122"/>
      <c r="NBE175" s="122"/>
      <c r="NBF175" s="122"/>
      <c r="NBG175" s="122"/>
      <c r="NBH175" s="122"/>
      <c r="NBI175" s="122"/>
      <c r="NBJ175" s="122"/>
      <c r="NBK175" s="122"/>
      <c r="NBL175" s="122"/>
      <c r="NBM175" s="122"/>
      <c r="NBN175" s="122"/>
      <c r="NBO175" s="122"/>
      <c r="NBP175" s="122"/>
      <c r="NBQ175" s="122"/>
      <c r="NBR175" s="122"/>
      <c r="NBS175" s="122"/>
      <c r="NBT175" s="122"/>
      <c r="NBU175" s="122"/>
      <c r="NBV175" s="122"/>
      <c r="NBW175" s="122"/>
      <c r="NBX175" s="122"/>
      <c r="NBY175" s="122"/>
      <c r="NBZ175" s="122"/>
      <c r="NCA175" s="122"/>
      <c r="NCB175" s="122"/>
      <c r="NCC175" s="122"/>
      <c r="NCD175" s="122"/>
      <c r="NCE175" s="122"/>
      <c r="NCF175" s="122"/>
      <c r="NCG175" s="122"/>
      <c r="NCH175" s="122"/>
      <c r="NCI175" s="122"/>
      <c r="NCJ175" s="122"/>
      <c r="NCK175" s="122"/>
      <c r="NCL175" s="122"/>
      <c r="NCM175" s="122"/>
      <c r="NCN175" s="122"/>
      <c r="NCO175" s="122"/>
      <c r="NCP175" s="122"/>
      <c r="NCQ175" s="122"/>
      <c r="NCR175" s="122"/>
      <c r="NCS175" s="122"/>
      <c r="NCT175" s="122"/>
      <c r="NCU175" s="122"/>
      <c r="NCV175" s="122"/>
      <c r="NCW175" s="122"/>
      <c r="NCX175" s="122"/>
      <c r="NCY175" s="122"/>
      <c r="NCZ175" s="122"/>
      <c r="NDA175" s="122"/>
      <c r="NDB175" s="122"/>
      <c r="NDC175" s="122"/>
      <c r="NDD175" s="122"/>
      <c r="NDE175" s="122"/>
      <c r="NDF175" s="122"/>
      <c r="NDG175" s="122"/>
      <c r="NDH175" s="122"/>
      <c r="NDI175" s="122"/>
      <c r="NDJ175" s="122"/>
      <c r="NDK175" s="122"/>
      <c r="NDL175" s="122"/>
      <c r="NDM175" s="122"/>
      <c r="NDN175" s="122"/>
      <c r="NDO175" s="122"/>
      <c r="NDP175" s="122"/>
      <c r="NDQ175" s="122"/>
      <c r="NDR175" s="122"/>
      <c r="NDS175" s="122"/>
      <c r="NDT175" s="122"/>
      <c r="NDU175" s="122"/>
      <c r="NDV175" s="122"/>
      <c r="NDW175" s="122"/>
      <c r="NDX175" s="122"/>
      <c r="NDY175" s="122"/>
      <c r="NDZ175" s="122"/>
      <c r="NEA175" s="122"/>
      <c r="NEB175" s="122"/>
      <c r="NEC175" s="122"/>
      <c r="NED175" s="122"/>
      <c r="NEE175" s="122"/>
      <c r="NEF175" s="122"/>
      <c r="NEG175" s="122"/>
      <c r="NEH175" s="122"/>
      <c r="NEI175" s="122"/>
      <c r="NEJ175" s="122"/>
      <c r="NEK175" s="122"/>
      <c r="NEL175" s="122"/>
      <c r="NEM175" s="122"/>
      <c r="NEN175" s="122"/>
      <c r="NEO175" s="122"/>
      <c r="NEP175" s="122"/>
      <c r="NEQ175" s="122"/>
      <c r="NER175" s="122"/>
      <c r="NES175" s="122"/>
      <c r="NET175" s="122"/>
      <c r="NEU175" s="122"/>
      <c r="NEV175" s="122"/>
      <c r="NEW175" s="122"/>
      <c r="NEX175" s="122"/>
      <c r="NEY175" s="122"/>
      <c r="NEZ175" s="122"/>
      <c r="NFA175" s="122"/>
      <c r="NFB175" s="122"/>
      <c r="NFC175" s="122"/>
      <c r="NFD175" s="122"/>
      <c r="NFE175" s="122"/>
      <c r="NFF175" s="122"/>
      <c r="NFG175" s="122"/>
      <c r="NFH175" s="122"/>
      <c r="NFI175" s="122"/>
      <c r="NFJ175" s="122"/>
      <c r="NFK175" s="122"/>
      <c r="NFL175" s="122"/>
      <c r="NFM175" s="122"/>
      <c r="NFN175" s="122"/>
      <c r="NFO175" s="122"/>
      <c r="NFP175" s="122"/>
      <c r="NFQ175" s="122"/>
      <c r="NFR175" s="122"/>
      <c r="NFS175" s="122"/>
      <c r="NFT175" s="122"/>
      <c r="NFU175" s="122"/>
      <c r="NFV175" s="122"/>
      <c r="NFW175" s="122"/>
      <c r="NFX175" s="122"/>
      <c r="NFY175" s="122"/>
      <c r="NFZ175" s="122"/>
      <c r="NGA175" s="122"/>
      <c r="NGB175" s="122"/>
      <c r="NGC175" s="122"/>
      <c r="NGD175" s="122"/>
      <c r="NGE175" s="122"/>
      <c r="NGF175" s="122"/>
      <c r="NGG175" s="122"/>
      <c r="NGH175" s="122"/>
      <c r="NGI175" s="122"/>
      <c r="NGJ175" s="122"/>
      <c r="NGK175" s="122"/>
      <c r="NGL175" s="122"/>
      <c r="NGM175" s="122"/>
      <c r="NGN175" s="122"/>
      <c r="NGO175" s="122"/>
      <c r="NGP175" s="122"/>
      <c r="NGQ175" s="122"/>
      <c r="NGR175" s="122"/>
      <c r="NGS175" s="122"/>
      <c r="NGT175" s="122"/>
      <c r="NGU175" s="122"/>
      <c r="NGV175" s="122"/>
      <c r="NGW175" s="122"/>
      <c r="NGX175" s="122"/>
      <c r="NGY175" s="122"/>
      <c r="NGZ175" s="122"/>
      <c r="NHA175" s="122"/>
      <c r="NHB175" s="122"/>
      <c r="NHC175" s="122"/>
      <c r="NHD175" s="122"/>
      <c r="NHE175" s="122"/>
      <c r="NHF175" s="122"/>
      <c r="NHG175" s="122"/>
      <c r="NHH175" s="122"/>
      <c r="NHI175" s="122"/>
      <c r="NHJ175" s="122"/>
      <c r="NHK175" s="122"/>
      <c r="NHL175" s="122"/>
      <c r="NHM175" s="122"/>
      <c r="NHN175" s="122"/>
      <c r="NHO175" s="122"/>
      <c r="NHP175" s="122"/>
      <c r="NHQ175" s="122"/>
      <c r="NHR175" s="122"/>
      <c r="NHS175" s="122"/>
      <c r="NHT175" s="122"/>
      <c r="NHU175" s="122"/>
      <c r="NHV175" s="122"/>
      <c r="NHW175" s="122"/>
      <c r="NHX175" s="122"/>
      <c r="NHY175" s="122"/>
      <c r="NHZ175" s="122"/>
      <c r="NIA175" s="122"/>
      <c r="NIB175" s="122"/>
      <c r="NIC175" s="122"/>
      <c r="NID175" s="122"/>
      <c r="NIE175" s="122"/>
      <c r="NIF175" s="122"/>
      <c r="NIG175" s="122"/>
      <c r="NIH175" s="122"/>
      <c r="NII175" s="122"/>
      <c r="NIJ175" s="122"/>
      <c r="NIK175" s="122"/>
      <c r="NIL175" s="122"/>
      <c r="NIM175" s="122"/>
      <c r="NIN175" s="122"/>
      <c r="NIO175" s="122"/>
      <c r="NIP175" s="122"/>
      <c r="NIQ175" s="122"/>
      <c r="NIR175" s="122"/>
      <c r="NIS175" s="122"/>
      <c r="NIT175" s="122"/>
      <c r="NIU175" s="122"/>
      <c r="NIV175" s="122"/>
      <c r="NIW175" s="122"/>
      <c r="NIX175" s="122"/>
      <c r="NIY175" s="122"/>
      <c r="NIZ175" s="122"/>
      <c r="NJA175" s="122"/>
      <c r="NJB175" s="122"/>
      <c r="NJC175" s="122"/>
      <c r="NJD175" s="122"/>
      <c r="NJE175" s="122"/>
      <c r="NJF175" s="122"/>
      <c r="NJG175" s="122"/>
      <c r="NJH175" s="122"/>
      <c r="NJI175" s="122"/>
      <c r="NJJ175" s="122"/>
      <c r="NJK175" s="122"/>
      <c r="NJL175" s="122"/>
      <c r="NJM175" s="122"/>
      <c r="NJN175" s="122"/>
      <c r="NJO175" s="122"/>
      <c r="NJP175" s="122"/>
      <c r="NJQ175" s="122"/>
      <c r="NJR175" s="122"/>
      <c r="NJS175" s="122"/>
      <c r="NJT175" s="122"/>
      <c r="NJU175" s="122"/>
      <c r="NJV175" s="122"/>
      <c r="NJW175" s="122"/>
      <c r="NJX175" s="122"/>
      <c r="NJY175" s="122"/>
      <c r="NJZ175" s="122"/>
      <c r="NKA175" s="122"/>
      <c r="NKB175" s="122"/>
      <c r="NKC175" s="122"/>
      <c r="NKD175" s="122"/>
      <c r="NKE175" s="122"/>
      <c r="NKF175" s="122"/>
      <c r="NKG175" s="122"/>
      <c r="NKH175" s="122"/>
      <c r="NKI175" s="122"/>
      <c r="NKJ175" s="122"/>
      <c r="NKK175" s="122"/>
      <c r="NKL175" s="122"/>
      <c r="NKM175" s="122"/>
      <c r="NKN175" s="122"/>
      <c r="NKO175" s="122"/>
      <c r="NKP175" s="122"/>
      <c r="NKQ175" s="122"/>
      <c r="NKR175" s="122"/>
      <c r="NKS175" s="122"/>
      <c r="NKT175" s="122"/>
      <c r="NKU175" s="122"/>
      <c r="NKV175" s="122"/>
      <c r="NKW175" s="122"/>
      <c r="NKX175" s="122"/>
      <c r="NKY175" s="122"/>
      <c r="NKZ175" s="122"/>
      <c r="NLA175" s="122"/>
      <c r="NLB175" s="122"/>
      <c r="NLC175" s="122"/>
      <c r="NLD175" s="122"/>
      <c r="NLE175" s="122"/>
      <c r="NLF175" s="122"/>
      <c r="NLG175" s="122"/>
      <c r="NLH175" s="122"/>
      <c r="NLI175" s="122"/>
      <c r="NLJ175" s="122"/>
      <c r="NLK175" s="122"/>
      <c r="NLL175" s="122"/>
      <c r="NLM175" s="122"/>
      <c r="NLN175" s="122"/>
      <c r="NLO175" s="122"/>
      <c r="NLP175" s="122"/>
      <c r="NLQ175" s="122"/>
      <c r="NLR175" s="122"/>
      <c r="NLS175" s="122"/>
      <c r="NLT175" s="122"/>
      <c r="NLU175" s="122"/>
      <c r="NLV175" s="122"/>
      <c r="NLW175" s="122"/>
      <c r="NLX175" s="122"/>
      <c r="NLY175" s="122"/>
      <c r="NLZ175" s="122"/>
      <c r="NMA175" s="122"/>
      <c r="NMB175" s="122"/>
      <c r="NMC175" s="122"/>
      <c r="NMD175" s="122"/>
      <c r="NME175" s="122"/>
      <c r="NMF175" s="122"/>
      <c r="NMG175" s="122"/>
      <c r="NMH175" s="122"/>
      <c r="NMI175" s="122"/>
      <c r="NMJ175" s="122"/>
      <c r="NMK175" s="122"/>
      <c r="NML175" s="122"/>
      <c r="NMM175" s="122"/>
      <c r="NMN175" s="122"/>
      <c r="NMO175" s="122"/>
      <c r="NMP175" s="122"/>
      <c r="NMQ175" s="122"/>
      <c r="NMR175" s="122"/>
      <c r="NMS175" s="122"/>
      <c r="NMT175" s="122"/>
      <c r="NMU175" s="122"/>
      <c r="NMV175" s="122"/>
      <c r="NMW175" s="122"/>
      <c r="NMX175" s="122"/>
      <c r="NMY175" s="122"/>
      <c r="NMZ175" s="122"/>
      <c r="NNA175" s="122"/>
      <c r="NNB175" s="122"/>
      <c r="NNC175" s="122"/>
      <c r="NND175" s="122"/>
      <c r="NNE175" s="122"/>
      <c r="NNF175" s="122"/>
      <c r="NNG175" s="122"/>
      <c r="NNH175" s="122"/>
      <c r="NNI175" s="122"/>
      <c r="NNJ175" s="122"/>
      <c r="NNK175" s="122"/>
      <c r="NNL175" s="122"/>
      <c r="NNM175" s="122"/>
      <c r="NNN175" s="122"/>
      <c r="NNO175" s="122"/>
      <c r="NNP175" s="122"/>
      <c r="NNQ175" s="122"/>
      <c r="NNR175" s="122"/>
      <c r="NNS175" s="122"/>
      <c r="NNT175" s="122"/>
      <c r="NNU175" s="122"/>
      <c r="NNV175" s="122"/>
      <c r="NNW175" s="122"/>
      <c r="NNX175" s="122"/>
      <c r="NNY175" s="122"/>
      <c r="NNZ175" s="122"/>
      <c r="NOA175" s="122"/>
      <c r="NOB175" s="122"/>
      <c r="NOC175" s="122"/>
      <c r="NOD175" s="122"/>
      <c r="NOE175" s="122"/>
      <c r="NOF175" s="122"/>
      <c r="NOG175" s="122"/>
      <c r="NOH175" s="122"/>
      <c r="NOI175" s="122"/>
      <c r="NOJ175" s="122"/>
      <c r="NOK175" s="122"/>
      <c r="NOL175" s="122"/>
      <c r="NOM175" s="122"/>
      <c r="NON175" s="122"/>
      <c r="NOO175" s="122"/>
      <c r="NOP175" s="122"/>
      <c r="NOQ175" s="122"/>
      <c r="NOR175" s="122"/>
      <c r="NOS175" s="122"/>
      <c r="NOT175" s="122"/>
      <c r="NOU175" s="122"/>
      <c r="NOV175" s="122"/>
      <c r="NOW175" s="122"/>
      <c r="NOX175" s="122"/>
      <c r="NOY175" s="122"/>
      <c r="NOZ175" s="122"/>
      <c r="NPA175" s="122"/>
      <c r="NPB175" s="122"/>
      <c r="NPC175" s="122"/>
      <c r="NPD175" s="122"/>
      <c r="NPE175" s="122"/>
      <c r="NPF175" s="122"/>
      <c r="NPG175" s="122"/>
      <c r="NPH175" s="122"/>
      <c r="NPI175" s="122"/>
      <c r="NPJ175" s="122"/>
      <c r="NPK175" s="122"/>
      <c r="NPL175" s="122"/>
      <c r="NPM175" s="122"/>
      <c r="NPN175" s="122"/>
      <c r="NPO175" s="122"/>
      <c r="NPP175" s="122"/>
      <c r="NPQ175" s="122"/>
      <c r="NPR175" s="122"/>
      <c r="NPS175" s="122"/>
      <c r="NPT175" s="122"/>
      <c r="NPU175" s="122"/>
      <c r="NPV175" s="122"/>
      <c r="NPW175" s="122"/>
      <c r="NPX175" s="122"/>
      <c r="NPY175" s="122"/>
      <c r="NPZ175" s="122"/>
      <c r="NQA175" s="122"/>
      <c r="NQB175" s="122"/>
      <c r="NQC175" s="122"/>
      <c r="NQD175" s="122"/>
      <c r="NQE175" s="122"/>
      <c r="NQF175" s="122"/>
      <c r="NQG175" s="122"/>
      <c r="NQH175" s="122"/>
      <c r="NQI175" s="122"/>
      <c r="NQJ175" s="122"/>
      <c r="NQK175" s="122"/>
      <c r="NQL175" s="122"/>
      <c r="NQM175" s="122"/>
      <c r="NQN175" s="122"/>
      <c r="NQO175" s="122"/>
      <c r="NQP175" s="122"/>
      <c r="NQQ175" s="122"/>
      <c r="NQR175" s="122"/>
      <c r="NQS175" s="122"/>
      <c r="NQT175" s="122"/>
      <c r="NQU175" s="122"/>
      <c r="NQV175" s="122"/>
      <c r="NQW175" s="122"/>
      <c r="NQX175" s="122"/>
      <c r="NQY175" s="122"/>
      <c r="NQZ175" s="122"/>
      <c r="NRA175" s="122"/>
      <c r="NRB175" s="122"/>
      <c r="NRC175" s="122"/>
      <c r="NRD175" s="122"/>
      <c r="NRE175" s="122"/>
      <c r="NRF175" s="122"/>
      <c r="NRG175" s="122"/>
      <c r="NRH175" s="122"/>
      <c r="NRI175" s="122"/>
      <c r="NRJ175" s="122"/>
      <c r="NRK175" s="122"/>
      <c r="NRL175" s="122"/>
      <c r="NRM175" s="122"/>
      <c r="NRN175" s="122"/>
      <c r="NRO175" s="122"/>
      <c r="NRP175" s="122"/>
      <c r="NRQ175" s="122"/>
      <c r="NRR175" s="122"/>
      <c r="NRS175" s="122"/>
      <c r="NRT175" s="122"/>
      <c r="NRU175" s="122"/>
      <c r="NRV175" s="122"/>
      <c r="NRW175" s="122"/>
      <c r="NRX175" s="122"/>
      <c r="NRY175" s="122"/>
      <c r="NRZ175" s="122"/>
      <c r="NSA175" s="122"/>
      <c r="NSB175" s="122"/>
      <c r="NSC175" s="122"/>
      <c r="NSD175" s="122"/>
      <c r="NSE175" s="122"/>
      <c r="NSF175" s="122"/>
      <c r="NSG175" s="122"/>
      <c r="NSH175" s="122"/>
      <c r="NSI175" s="122"/>
      <c r="NSJ175" s="122"/>
      <c r="NSK175" s="122"/>
      <c r="NSL175" s="122"/>
      <c r="NSM175" s="122"/>
      <c r="NSN175" s="122"/>
      <c r="NSO175" s="122"/>
      <c r="NSP175" s="122"/>
      <c r="NSQ175" s="122"/>
      <c r="NSR175" s="122"/>
      <c r="NSS175" s="122"/>
      <c r="NST175" s="122"/>
      <c r="NSU175" s="122"/>
      <c r="NSV175" s="122"/>
      <c r="NSW175" s="122"/>
      <c r="NSX175" s="122"/>
      <c r="NSY175" s="122"/>
      <c r="NSZ175" s="122"/>
      <c r="NTA175" s="122"/>
      <c r="NTB175" s="122"/>
      <c r="NTC175" s="122"/>
      <c r="NTD175" s="122"/>
      <c r="NTE175" s="122"/>
      <c r="NTF175" s="122"/>
      <c r="NTG175" s="122"/>
      <c r="NTH175" s="122"/>
      <c r="NTI175" s="122"/>
      <c r="NTJ175" s="122"/>
      <c r="NTK175" s="122"/>
      <c r="NTL175" s="122"/>
      <c r="NTM175" s="122"/>
      <c r="NTN175" s="122"/>
      <c r="NTO175" s="122"/>
      <c r="NTP175" s="122"/>
      <c r="NTQ175" s="122"/>
      <c r="NTR175" s="122"/>
      <c r="NTS175" s="122"/>
      <c r="NTT175" s="122"/>
      <c r="NTU175" s="122"/>
      <c r="NTV175" s="122"/>
      <c r="NTW175" s="122"/>
      <c r="NTX175" s="122"/>
      <c r="NTY175" s="122"/>
      <c r="NTZ175" s="122"/>
      <c r="NUA175" s="122"/>
      <c r="NUB175" s="122"/>
      <c r="NUC175" s="122"/>
      <c r="NUD175" s="122"/>
      <c r="NUE175" s="122"/>
      <c r="NUF175" s="122"/>
      <c r="NUG175" s="122"/>
      <c r="NUH175" s="122"/>
      <c r="NUI175" s="122"/>
      <c r="NUJ175" s="122"/>
      <c r="NUK175" s="122"/>
      <c r="NUL175" s="122"/>
      <c r="NUM175" s="122"/>
      <c r="NUN175" s="122"/>
      <c r="NUO175" s="122"/>
      <c r="NUP175" s="122"/>
      <c r="NUQ175" s="122"/>
      <c r="NUR175" s="122"/>
      <c r="NUS175" s="122"/>
      <c r="NUT175" s="122"/>
      <c r="NUU175" s="122"/>
      <c r="NUV175" s="122"/>
      <c r="NUW175" s="122"/>
      <c r="NUX175" s="122"/>
      <c r="NUY175" s="122"/>
      <c r="NUZ175" s="122"/>
      <c r="NVA175" s="122"/>
      <c r="NVB175" s="122"/>
      <c r="NVC175" s="122"/>
      <c r="NVD175" s="122"/>
      <c r="NVE175" s="122"/>
      <c r="NVF175" s="122"/>
      <c r="NVG175" s="122"/>
      <c r="NVH175" s="122"/>
      <c r="NVI175" s="122"/>
      <c r="NVJ175" s="122"/>
      <c r="NVK175" s="122"/>
      <c r="NVL175" s="122"/>
      <c r="NVM175" s="122"/>
      <c r="NVN175" s="122"/>
      <c r="NVO175" s="122"/>
      <c r="NVP175" s="122"/>
      <c r="NVQ175" s="122"/>
      <c r="NVR175" s="122"/>
      <c r="NVS175" s="122"/>
      <c r="NVT175" s="122"/>
      <c r="NVU175" s="122"/>
      <c r="NVV175" s="122"/>
      <c r="NVW175" s="122"/>
      <c r="NVX175" s="122"/>
      <c r="NVY175" s="122"/>
      <c r="NVZ175" s="122"/>
      <c r="NWA175" s="122"/>
      <c r="NWB175" s="122"/>
      <c r="NWC175" s="122"/>
      <c r="NWD175" s="122"/>
      <c r="NWE175" s="122"/>
      <c r="NWF175" s="122"/>
      <c r="NWG175" s="122"/>
      <c r="NWH175" s="122"/>
      <c r="NWI175" s="122"/>
      <c r="NWJ175" s="122"/>
      <c r="NWK175" s="122"/>
      <c r="NWL175" s="122"/>
      <c r="NWM175" s="122"/>
      <c r="NWN175" s="122"/>
      <c r="NWO175" s="122"/>
      <c r="NWP175" s="122"/>
      <c r="NWQ175" s="122"/>
      <c r="NWR175" s="122"/>
      <c r="NWS175" s="122"/>
      <c r="NWT175" s="122"/>
      <c r="NWU175" s="122"/>
      <c r="NWV175" s="122"/>
      <c r="NWW175" s="122"/>
      <c r="NWX175" s="122"/>
      <c r="NWY175" s="122"/>
      <c r="NWZ175" s="122"/>
      <c r="NXA175" s="122"/>
      <c r="NXB175" s="122"/>
      <c r="NXC175" s="122"/>
      <c r="NXD175" s="122"/>
      <c r="NXE175" s="122"/>
      <c r="NXF175" s="122"/>
      <c r="NXG175" s="122"/>
      <c r="NXH175" s="122"/>
      <c r="NXI175" s="122"/>
      <c r="NXJ175" s="122"/>
      <c r="NXK175" s="122"/>
      <c r="NXL175" s="122"/>
      <c r="NXM175" s="122"/>
      <c r="NXN175" s="122"/>
      <c r="NXO175" s="122"/>
      <c r="NXP175" s="122"/>
      <c r="NXQ175" s="122"/>
      <c r="NXR175" s="122"/>
      <c r="NXS175" s="122"/>
      <c r="NXT175" s="122"/>
      <c r="NXU175" s="122"/>
      <c r="NXV175" s="122"/>
      <c r="NXW175" s="122"/>
      <c r="NXX175" s="122"/>
      <c r="NXY175" s="122"/>
      <c r="NXZ175" s="122"/>
      <c r="NYA175" s="122"/>
      <c r="NYB175" s="122"/>
      <c r="NYC175" s="122"/>
      <c r="NYD175" s="122"/>
      <c r="NYE175" s="122"/>
      <c r="NYF175" s="122"/>
      <c r="NYG175" s="122"/>
      <c r="NYH175" s="122"/>
      <c r="NYI175" s="122"/>
      <c r="NYJ175" s="122"/>
      <c r="NYK175" s="122"/>
      <c r="NYL175" s="122"/>
      <c r="NYM175" s="122"/>
      <c r="NYN175" s="122"/>
      <c r="NYO175" s="122"/>
      <c r="NYP175" s="122"/>
      <c r="NYQ175" s="122"/>
      <c r="NYR175" s="122"/>
      <c r="NYS175" s="122"/>
      <c r="NYT175" s="122"/>
      <c r="NYU175" s="122"/>
      <c r="NYV175" s="122"/>
      <c r="NYW175" s="122"/>
      <c r="NYX175" s="122"/>
      <c r="NYY175" s="122"/>
      <c r="NYZ175" s="122"/>
      <c r="NZA175" s="122"/>
      <c r="NZB175" s="122"/>
      <c r="NZC175" s="122"/>
      <c r="NZD175" s="122"/>
      <c r="NZE175" s="122"/>
      <c r="NZF175" s="122"/>
      <c r="NZG175" s="122"/>
      <c r="NZH175" s="122"/>
      <c r="NZI175" s="122"/>
      <c r="NZJ175" s="122"/>
      <c r="NZK175" s="122"/>
      <c r="NZL175" s="122"/>
      <c r="NZM175" s="122"/>
      <c r="NZN175" s="122"/>
      <c r="NZO175" s="122"/>
      <c r="NZP175" s="122"/>
      <c r="NZQ175" s="122"/>
      <c r="NZR175" s="122"/>
      <c r="NZS175" s="122"/>
      <c r="NZT175" s="122"/>
      <c r="NZU175" s="122"/>
      <c r="NZV175" s="122"/>
      <c r="NZW175" s="122"/>
      <c r="NZX175" s="122"/>
      <c r="NZY175" s="122"/>
      <c r="NZZ175" s="122"/>
      <c r="OAA175" s="122"/>
      <c r="OAB175" s="122"/>
      <c r="OAC175" s="122"/>
      <c r="OAD175" s="122"/>
      <c r="OAE175" s="122"/>
      <c r="OAF175" s="122"/>
      <c r="OAG175" s="122"/>
      <c r="OAH175" s="122"/>
      <c r="OAI175" s="122"/>
      <c r="OAJ175" s="122"/>
      <c r="OAK175" s="122"/>
      <c r="OAL175" s="122"/>
      <c r="OAM175" s="122"/>
      <c r="OAN175" s="122"/>
      <c r="OAO175" s="122"/>
      <c r="OAP175" s="122"/>
      <c r="OAQ175" s="122"/>
      <c r="OAR175" s="122"/>
      <c r="OAS175" s="122"/>
      <c r="OAT175" s="122"/>
      <c r="OAU175" s="122"/>
      <c r="OAV175" s="122"/>
      <c r="OAW175" s="122"/>
      <c r="OAX175" s="122"/>
      <c r="OAY175" s="122"/>
      <c r="OAZ175" s="122"/>
      <c r="OBA175" s="122"/>
      <c r="OBB175" s="122"/>
      <c r="OBC175" s="122"/>
      <c r="OBD175" s="122"/>
      <c r="OBE175" s="122"/>
      <c r="OBF175" s="122"/>
      <c r="OBG175" s="122"/>
      <c r="OBH175" s="122"/>
      <c r="OBI175" s="122"/>
      <c r="OBJ175" s="122"/>
      <c r="OBK175" s="122"/>
      <c r="OBL175" s="122"/>
      <c r="OBM175" s="122"/>
      <c r="OBN175" s="122"/>
      <c r="OBO175" s="122"/>
      <c r="OBP175" s="122"/>
      <c r="OBQ175" s="122"/>
      <c r="OBR175" s="122"/>
      <c r="OBS175" s="122"/>
      <c r="OBT175" s="122"/>
      <c r="OBU175" s="122"/>
      <c r="OBV175" s="122"/>
      <c r="OBW175" s="122"/>
      <c r="OBX175" s="122"/>
      <c r="OBY175" s="122"/>
      <c r="OBZ175" s="122"/>
      <c r="OCA175" s="122"/>
      <c r="OCB175" s="122"/>
      <c r="OCC175" s="122"/>
      <c r="OCD175" s="122"/>
      <c r="OCE175" s="122"/>
      <c r="OCF175" s="122"/>
      <c r="OCG175" s="122"/>
      <c r="OCH175" s="122"/>
      <c r="OCI175" s="122"/>
      <c r="OCJ175" s="122"/>
      <c r="OCK175" s="122"/>
      <c r="OCL175" s="122"/>
      <c r="OCM175" s="122"/>
      <c r="OCN175" s="122"/>
      <c r="OCO175" s="122"/>
      <c r="OCP175" s="122"/>
      <c r="OCQ175" s="122"/>
      <c r="OCR175" s="122"/>
      <c r="OCS175" s="122"/>
      <c r="OCT175" s="122"/>
      <c r="OCU175" s="122"/>
      <c r="OCV175" s="122"/>
      <c r="OCW175" s="122"/>
      <c r="OCX175" s="122"/>
      <c r="OCY175" s="122"/>
      <c r="OCZ175" s="122"/>
      <c r="ODA175" s="122"/>
      <c r="ODB175" s="122"/>
      <c r="ODC175" s="122"/>
      <c r="ODD175" s="122"/>
      <c r="ODE175" s="122"/>
      <c r="ODF175" s="122"/>
      <c r="ODG175" s="122"/>
      <c r="ODH175" s="122"/>
      <c r="ODI175" s="122"/>
      <c r="ODJ175" s="122"/>
      <c r="ODK175" s="122"/>
      <c r="ODL175" s="122"/>
      <c r="ODM175" s="122"/>
      <c r="ODN175" s="122"/>
      <c r="ODO175" s="122"/>
      <c r="ODP175" s="122"/>
      <c r="ODQ175" s="122"/>
      <c r="ODR175" s="122"/>
      <c r="ODS175" s="122"/>
      <c r="ODT175" s="122"/>
      <c r="ODU175" s="122"/>
      <c r="ODV175" s="122"/>
      <c r="ODW175" s="122"/>
      <c r="ODX175" s="122"/>
      <c r="ODY175" s="122"/>
      <c r="ODZ175" s="122"/>
      <c r="OEA175" s="122"/>
      <c r="OEB175" s="122"/>
      <c r="OEC175" s="122"/>
      <c r="OED175" s="122"/>
      <c r="OEE175" s="122"/>
      <c r="OEF175" s="122"/>
      <c r="OEG175" s="122"/>
      <c r="OEH175" s="122"/>
      <c r="OEI175" s="122"/>
      <c r="OEJ175" s="122"/>
      <c r="OEK175" s="122"/>
      <c r="OEL175" s="122"/>
      <c r="OEM175" s="122"/>
      <c r="OEN175" s="122"/>
      <c r="OEO175" s="122"/>
      <c r="OEP175" s="122"/>
      <c r="OEQ175" s="122"/>
      <c r="OER175" s="122"/>
      <c r="OES175" s="122"/>
      <c r="OET175" s="122"/>
      <c r="OEU175" s="122"/>
      <c r="OEV175" s="122"/>
      <c r="OEW175" s="122"/>
      <c r="OEX175" s="122"/>
      <c r="OEY175" s="122"/>
      <c r="OEZ175" s="122"/>
      <c r="OFA175" s="122"/>
      <c r="OFB175" s="122"/>
      <c r="OFC175" s="122"/>
      <c r="OFD175" s="122"/>
      <c r="OFE175" s="122"/>
      <c r="OFF175" s="122"/>
      <c r="OFG175" s="122"/>
      <c r="OFH175" s="122"/>
      <c r="OFI175" s="122"/>
      <c r="OFJ175" s="122"/>
      <c r="OFK175" s="122"/>
      <c r="OFL175" s="122"/>
      <c r="OFM175" s="122"/>
      <c r="OFN175" s="122"/>
      <c r="OFO175" s="122"/>
      <c r="OFP175" s="122"/>
      <c r="OFQ175" s="122"/>
      <c r="OFR175" s="122"/>
      <c r="OFS175" s="122"/>
      <c r="OFT175" s="122"/>
      <c r="OFU175" s="122"/>
      <c r="OFV175" s="122"/>
      <c r="OFW175" s="122"/>
      <c r="OFX175" s="122"/>
      <c r="OFY175" s="122"/>
      <c r="OFZ175" s="122"/>
      <c r="OGA175" s="122"/>
      <c r="OGB175" s="122"/>
      <c r="OGC175" s="122"/>
      <c r="OGD175" s="122"/>
      <c r="OGE175" s="122"/>
      <c r="OGF175" s="122"/>
      <c r="OGG175" s="122"/>
      <c r="OGH175" s="122"/>
      <c r="OGI175" s="122"/>
      <c r="OGJ175" s="122"/>
      <c r="OGK175" s="122"/>
      <c r="OGL175" s="122"/>
      <c r="OGM175" s="122"/>
      <c r="OGN175" s="122"/>
      <c r="OGO175" s="122"/>
      <c r="OGP175" s="122"/>
      <c r="OGQ175" s="122"/>
      <c r="OGR175" s="122"/>
      <c r="OGS175" s="122"/>
      <c r="OGT175" s="122"/>
      <c r="OGU175" s="122"/>
      <c r="OGV175" s="122"/>
      <c r="OGW175" s="122"/>
      <c r="OGX175" s="122"/>
      <c r="OGY175" s="122"/>
      <c r="OGZ175" s="122"/>
      <c r="OHA175" s="122"/>
      <c r="OHB175" s="122"/>
      <c r="OHC175" s="122"/>
      <c r="OHD175" s="122"/>
      <c r="OHE175" s="122"/>
      <c r="OHF175" s="122"/>
      <c r="OHG175" s="122"/>
      <c r="OHH175" s="122"/>
      <c r="OHI175" s="122"/>
      <c r="OHJ175" s="122"/>
      <c r="OHK175" s="122"/>
      <c r="OHL175" s="122"/>
      <c r="OHM175" s="122"/>
      <c r="OHN175" s="122"/>
      <c r="OHO175" s="122"/>
      <c r="OHP175" s="122"/>
      <c r="OHQ175" s="122"/>
      <c r="OHR175" s="122"/>
      <c r="OHS175" s="122"/>
      <c r="OHT175" s="122"/>
      <c r="OHU175" s="122"/>
      <c r="OHV175" s="122"/>
      <c r="OHW175" s="122"/>
      <c r="OHX175" s="122"/>
      <c r="OHY175" s="122"/>
      <c r="OHZ175" s="122"/>
      <c r="OIA175" s="122"/>
      <c r="OIB175" s="122"/>
      <c r="OIC175" s="122"/>
      <c r="OID175" s="122"/>
      <c r="OIE175" s="122"/>
      <c r="OIF175" s="122"/>
      <c r="OIG175" s="122"/>
      <c r="OIH175" s="122"/>
      <c r="OII175" s="122"/>
      <c r="OIJ175" s="122"/>
      <c r="OIK175" s="122"/>
      <c r="OIL175" s="122"/>
      <c r="OIM175" s="122"/>
      <c r="OIN175" s="122"/>
      <c r="OIO175" s="122"/>
      <c r="OIP175" s="122"/>
      <c r="OIQ175" s="122"/>
      <c r="OIR175" s="122"/>
      <c r="OIS175" s="122"/>
      <c r="OIT175" s="122"/>
      <c r="OIU175" s="122"/>
      <c r="OIV175" s="122"/>
      <c r="OIW175" s="122"/>
      <c r="OIX175" s="122"/>
      <c r="OIY175" s="122"/>
      <c r="OIZ175" s="122"/>
      <c r="OJA175" s="122"/>
      <c r="OJB175" s="122"/>
      <c r="OJC175" s="122"/>
      <c r="OJD175" s="122"/>
      <c r="OJE175" s="122"/>
      <c r="OJF175" s="122"/>
      <c r="OJG175" s="122"/>
      <c r="OJH175" s="122"/>
      <c r="OJI175" s="122"/>
      <c r="OJJ175" s="122"/>
      <c r="OJK175" s="122"/>
      <c r="OJL175" s="122"/>
      <c r="OJM175" s="122"/>
      <c r="OJN175" s="122"/>
      <c r="OJO175" s="122"/>
      <c r="OJP175" s="122"/>
      <c r="OJQ175" s="122"/>
      <c r="OJR175" s="122"/>
      <c r="OJS175" s="122"/>
      <c r="OJT175" s="122"/>
      <c r="OJU175" s="122"/>
      <c r="OJV175" s="122"/>
      <c r="OJW175" s="122"/>
      <c r="OJX175" s="122"/>
      <c r="OJY175" s="122"/>
      <c r="OJZ175" s="122"/>
      <c r="OKA175" s="122"/>
      <c r="OKB175" s="122"/>
      <c r="OKC175" s="122"/>
      <c r="OKD175" s="122"/>
      <c r="OKE175" s="122"/>
      <c r="OKF175" s="122"/>
      <c r="OKG175" s="122"/>
      <c r="OKH175" s="122"/>
      <c r="OKI175" s="122"/>
      <c r="OKJ175" s="122"/>
      <c r="OKK175" s="122"/>
      <c r="OKL175" s="122"/>
      <c r="OKM175" s="122"/>
      <c r="OKN175" s="122"/>
      <c r="OKO175" s="122"/>
      <c r="OKP175" s="122"/>
      <c r="OKQ175" s="122"/>
      <c r="OKR175" s="122"/>
      <c r="OKS175" s="122"/>
      <c r="OKT175" s="122"/>
      <c r="OKU175" s="122"/>
      <c r="OKV175" s="122"/>
      <c r="OKW175" s="122"/>
      <c r="OKX175" s="122"/>
      <c r="OKY175" s="122"/>
      <c r="OKZ175" s="122"/>
      <c r="OLA175" s="122"/>
      <c r="OLB175" s="122"/>
      <c r="OLC175" s="122"/>
      <c r="OLD175" s="122"/>
      <c r="OLE175" s="122"/>
      <c r="OLF175" s="122"/>
      <c r="OLG175" s="122"/>
      <c r="OLH175" s="122"/>
      <c r="OLI175" s="122"/>
      <c r="OLJ175" s="122"/>
      <c r="OLK175" s="122"/>
      <c r="OLL175" s="122"/>
      <c r="OLM175" s="122"/>
      <c r="OLN175" s="122"/>
      <c r="OLO175" s="122"/>
      <c r="OLP175" s="122"/>
      <c r="OLQ175" s="122"/>
      <c r="OLR175" s="122"/>
      <c r="OLS175" s="122"/>
      <c r="OLT175" s="122"/>
      <c r="OLU175" s="122"/>
      <c r="OLV175" s="122"/>
      <c r="OLW175" s="122"/>
      <c r="OLX175" s="122"/>
      <c r="OLY175" s="122"/>
      <c r="OLZ175" s="122"/>
      <c r="OMA175" s="122"/>
      <c r="OMB175" s="122"/>
      <c r="OMC175" s="122"/>
      <c r="OMD175" s="122"/>
      <c r="OME175" s="122"/>
      <c r="OMF175" s="122"/>
      <c r="OMG175" s="122"/>
      <c r="OMH175" s="122"/>
      <c r="OMI175" s="122"/>
      <c r="OMJ175" s="122"/>
      <c r="OMK175" s="122"/>
      <c r="OML175" s="122"/>
      <c r="OMM175" s="122"/>
      <c r="OMN175" s="122"/>
      <c r="OMO175" s="122"/>
      <c r="OMP175" s="122"/>
      <c r="OMQ175" s="122"/>
      <c r="OMR175" s="122"/>
      <c r="OMS175" s="122"/>
      <c r="OMT175" s="122"/>
      <c r="OMU175" s="122"/>
      <c r="OMV175" s="122"/>
      <c r="OMW175" s="122"/>
      <c r="OMX175" s="122"/>
      <c r="OMY175" s="122"/>
      <c r="OMZ175" s="122"/>
      <c r="ONA175" s="122"/>
      <c r="ONB175" s="122"/>
      <c r="ONC175" s="122"/>
      <c r="OND175" s="122"/>
      <c r="ONE175" s="122"/>
      <c r="ONF175" s="122"/>
      <c r="ONG175" s="122"/>
      <c r="ONH175" s="122"/>
      <c r="ONI175" s="122"/>
      <c r="ONJ175" s="122"/>
      <c r="ONK175" s="122"/>
      <c r="ONL175" s="122"/>
      <c r="ONM175" s="122"/>
      <c r="ONN175" s="122"/>
      <c r="ONO175" s="122"/>
      <c r="ONP175" s="122"/>
      <c r="ONQ175" s="122"/>
      <c r="ONR175" s="122"/>
      <c r="ONS175" s="122"/>
      <c r="ONT175" s="122"/>
      <c r="ONU175" s="122"/>
      <c r="ONV175" s="122"/>
      <c r="ONW175" s="122"/>
      <c r="ONX175" s="122"/>
      <c r="ONY175" s="122"/>
      <c r="ONZ175" s="122"/>
      <c r="OOA175" s="122"/>
      <c r="OOB175" s="122"/>
      <c r="OOC175" s="122"/>
      <c r="OOD175" s="122"/>
      <c r="OOE175" s="122"/>
      <c r="OOF175" s="122"/>
      <c r="OOG175" s="122"/>
      <c r="OOH175" s="122"/>
      <c r="OOI175" s="122"/>
      <c r="OOJ175" s="122"/>
      <c r="OOK175" s="122"/>
      <c r="OOL175" s="122"/>
      <c r="OOM175" s="122"/>
      <c r="OON175" s="122"/>
      <c r="OOO175" s="122"/>
      <c r="OOP175" s="122"/>
      <c r="OOQ175" s="122"/>
      <c r="OOR175" s="122"/>
      <c r="OOS175" s="122"/>
      <c r="OOT175" s="122"/>
      <c r="OOU175" s="122"/>
      <c r="OOV175" s="122"/>
      <c r="OOW175" s="122"/>
      <c r="OOX175" s="122"/>
      <c r="OOY175" s="122"/>
      <c r="OOZ175" s="122"/>
      <c r="OPA175" s="122"/>
      <c r="OPB175" s="122"/>
      <c r="OPC175" s="122"/>
      <c r="OPD175" s="122"/>
      <c r="OPE175" s="122"/>
      <c r="OPF175" s="122"/>
      <c r="OPG175" s="122"/>
      <c r="OPH175" s="122"/>
      <c r="OPI175" s="122"/>
      <c r="OPJ175" s="122"/>
      <c r="OPK175" s="122"/>
      <c r="OPL175" s="122"/>
      <c r="OPM175" s="122"/>
      <c r="OPN175" s="122"/>
      <c r="OPO175" s="122"/>
      <c r="OPP175" s="122"/>
      <c r="OPQ175" s="122"/>
      <c r="OPR175" s="122"/>
      <c r="OPS175" s="122"/>
      <c r="OPT175" s="122"/>
      <c r="OPU175" s="122"/>
      <c r="OPV175" s="122"/>
      <c r="OPW175" s="122"/>
      <c r="OPX175" s="122"/>
      <c r="OPY175" s="122"/>
      <c r="OPZ175" s="122"/>
      <c r="OQA175" s="122"/>
      <c r="OQB175" s="122"/>
      <c r="OQC175" s="122"/>
      <c r="OQD175" s="122"/>
      <c r="OQE175" s="122"/>
      <c r="OQF175" s="122"/>
      <c r="OQG175" s="122"/>
      <c r="OQH175" s="122"/>
      <c r="OQI175" s="122"/>
      <c r="OQJ175" s="122"/>
      <c r="OQK175" s="122"/>
      <c r="OQL175" s="122"/>
      <c r="OQM175" s="122"/>
      <c r="OQN175" s="122"/>
      <c r="OQO175" s="122"/>
      <c r="OQP175" s="122"/>
      <c r="OQQ175" s="122"/>
      <c r="OQR175" s="122"/>
      <c r="OQS175" s="122"/>
      <c r="OQT175" s="122"/>
      <c r="OQU175" s="122"/>
      <c r="OQV175" s="122"/>
      <c r="OQW175" s="122"/>
      <c r="OQX175" s="122"/>
      <c r="OQY175" s="122"/>
      <c r="OQZ175" s="122"/>
      <c r="ORA175" s="122"/>
      <c r="ORB175" s="122"/>
      <c r="ORC175" s="122"/>
      <c r="ORD175" s="122"/>
      <c r="ORE175" s="122"/>
      <c r="ORF175" s="122"/>
      <c r="ORG175" s="122"/>
      <c r="ORH175" s="122"/>
      <c r="ORI175" s="122"/>
      <c r="ORJ175" s="122"/>
      <c r="ORK175" s="122"/>
      <c r="ORL175" s="122"/>
      <c r="ORM175" s="122"/>
      <c r="ORN175" s="122"/>
      <c r="ORO175" s="122"/>
      <c r="ORP175" s="122"/>
      <c r="ORQ175" s="122"/>
      <c r="ORR175" s="122"/>
      <c r="ORS175" s="122"/>
      <c r="ORT175" s="122"/>
      <c r="ORU175" s="122"/>
      <c r="ORV175" s="122"/>
      <c r="ORW175" s="122"/>
      <c r="ORX175" s="122"/>
      <c r="ORY175" s="122"/>
      <c r="ORZ175" s="122"/>
      <c r="OSA175" s="122"/>
      <c r="OSB175" s="122"/>
      <c r="OSC175" s="122"/>
      <c r="OSD175" s="122"/>
      <c r="OSE175" s="122"/>
      <c r="OSF175" s="122"/>
      <c r="OSG175" s="122"/>
      <c r="OSH175" s="122"/>
      <c r="OSI175" s="122"/>
      <c r="OSJ175" s="122"/>
      <c r="OSK175" s="122"/>
      <c r="OSL175" s="122"/>
      <c r="OSM175" s="122"/>
      <c r="OSN175" s="122"/>
      <c r="OSO175" s="122"/>
      <c r="OSP175" s="122"/>
      <c r="OSQ175" s="122"/>
      <c r="OSR175" s="122"/>
      <c r="OSS175" s="122"/>
      <c r="OST175" s="122"/>
      <c r="OSU175" s="122"/>
      <c r="OSV175" s="122"/>
      <c r="OSW175" s="122"/>
      <c r="OSX175" s="122"/>
      <c r="OSY175" s="122"/>
      <c r="OSZ175" s="122"/>
      <c r="OTA175" s="122"/>
      <c r="OTB175" s="122"/>
      <c r="OTC175" s="122"/>
      <c r="OTD175" s="122"/>
      <c r="OTE175" s="122"/>
      <c r="OTF175" s="122"/>
      <c r="OTG175" s="122"/>
      <c r="OTH175" s="122"/>
      <c r="OTI175" s="122"/>
      <c r="OTJ175" s="122"/>
      <c r="OTK175" s="122"/>
      <c r="OTL175" s="122"/>
      <c r="OTM175" s="122"/>
      <c r="OTN175" s="122"/>
      <c r="OTO175" s="122"/>
      <c r="OTP175" s="122"/>
      <c r="OTQ175" s="122"/>
      <c r="OTR175" s="122"/>
      <c r="OTS175" s="122"/>
      <c r="OTT175" s="122"/>
      <c r="OTU175" s="122"/>
      <c r="OTV175" s="122"/>
      <c r="OTW175" s="122"/>
      <c r="OTX175" s="122"/>
      <c r="OTY175" s="122"/>
      <c r="OTZ175" s="122"/>
      <c r="OUA175" s="122"/>
      <c r="OUB175" s="122"/>
      <c r="OUC175" s="122"/>
      <c r="OUD175" s="122"/>
      <c r="OUE175" s="122"/>
      <c r="OUF175" s="122"/>
      <c r="OUG175" s="122"/>
      <c r="OUH175" s="122"/>
      <c r="OUI175" s="122"/>
      <c r="OUJ175" s="122"/>
      <c r="OUK175" s="122"/>
      <c r="OUL175" s="122"/>
      <c r="OUM175" s="122"/>
      <c r="OUN175" s="122"/>
      <c r="OUO175" s="122"/>
      <c r="OUP175" s="122"/>
      <c r="OUQ175" s="122"/>
      <c r="OUR175" s="122"/>
      <c r="OUS175" s="122"/>
      <c r="OUT175" s="122"/>
      <c r="OUU175" s="122"/>
      <c r="OUV175" s="122"/>
      <c r="OUW175" s="122"/>
      <c r="OUX175" s="122"/>
      <c r="OUY175" s="122"/>
      <c r="OUZ175" s="122"/>
      <c r="OVA175" s="122"/>
      <c r="OVB175" s="122"/>
      <c r="OVC175" s="122"/>
      <c r="OVD175" s="122"/>
      <c r="OVE175" s="122"/>
      <c r="OVF175" s="122"/>
      <c r="OVG175" s="122"/>
      <c r="OVH175" s="122"/>
      <c r="OVI175" s="122"/>
      <c r="OVJ175" s="122"/>
      <c r="OVK175" s="122"/>
      <c r="OVL175" s="122"/>
      <c r="OVM175" s="122"/>
      <c r="OVN175" s="122"/>
      <c r="OVO175" s="122"/>
      <c r="OVP175" s="122"/>
      <c r="OVQ175" s="122"/>
      <c r="OVR175" s="122"/>
      <c r="OVS175" s="122"/>
      <c r="OVT175" s="122"/>
      <c r="OVU175" s="122"/>
      <c r="OVV175" s="122"/>
      <c r="OVW175" s="122"/>
      <c r="OVX175" s="122"/>
      <c r="OVY175" s="122"/>
      <c r="OVZ175" s="122"/>
      <c r="OWA175" s="122"/>
      <c r="OWB175" s="122"/>
      <c r="OWC175" s="122"/>
      <c r="OWD175" s="122"/>
      <c r="OWE175" s="122"/>
      <c r="OWF175" s="122"/>
      <c r="OWG175" s="122"/>
      <c r="OWH175" s="122"/>
      <c r="OWI175" s="122"/>
      <c r="OWJ175" s="122"/>
      <c r="OWK175" s="122"/>
      <c r="OWL175" s="122"/>
      <c r="OWM175" s="122"/>
      <c r="OWN175" s="122"/>
      <c r="OWO175" s="122"/>
      <c r="OWP175" s="122"/>
      <c r="OWQ175" s="122"/>
      <c r="OWR175" s="122"/>
      <c r="OWS175" s="122"/>
      <c r="OWT175" s="122"/>
      <c r="OWU175" s="122"/>
      <c r="OWV175" s="122"/>
      <c r="OWW175" s="122"/>
      <c r="OWX175" s="122"/>
      <c r="OWY175" s="122"/>
      <c r="OWZ175" s="122"/>
      <c r="OXA175" s="122"/>
      <c r="OXB175" s="122"/>
      <c r="OXC175" s="122"/>
      <c r="OXD175" s="122"/>
      <c r="OXE175" s="122"/>
      <c r="OXF175" s="122"/>
      <c r="OXG175" s="122"/>
      <c r="OXH175" s="122"/>
      <c r="OXI175" s="122"/>
      <c r="OXJ175" s="122"/>
      <c r="OXK175" s="122"/>
      <c r="OXL175" s="122"/>
      <c r="OXM175" s="122"/>
      <c r="OXN175" s="122"/>
      <c r="OXO175" s="122"/>
      <c r="OXP175" s="122"/>
      <c r="OXQ175" s="122"/>
      <c r="OXR175" s="122"/>
      <c r="OXS175" s="122"/>
      <c r="OXT175" s="122"/>
      <c r="OXU175" s="122"/>
      <c r="OXV175" s="122"/>
      <c r="OXW175" s="122"/>
      <c r="OXX175" s="122"/>
      <c r="OXY175" s="122"/>
      <c r="OXZ175" s="122"/>
      <c r="OYA175" s="122"/>
      <c r="OYB175" s="122"/>
      <c r="OYC175" s="122"/>
      <c r="OYD175" s="122"/>
      <c r="OYE175" s="122"/>
      <c r="OYF175" s="122"/>
      <c r="OYG175" s="122"/>
      <c r="OYH175" s="122"/>
      <c r="OYI175" s="122"/>
      <c r="OYJ175" s="122"/>
      <c r="OYK175" s="122"/>
      <c r="OYL175" s="122"/>
      <c r="OYM175" s="122"/>
      <c r="OYN175" s="122"/>
      <c r="OYO175" s="122"/>
      <c r="OYP175" s="122"/>
      <c r="OYQ175" s="122"/>
      <c r="OYR175" s="122"/>
      <c r="OYS175" s="122"/>
      <c r="OYT175" s="122"/>
      <c r="OYU175" s="122"/>
      <c r="OYV175" s="122"/>
      <c r="OYW175" s="122"/>
      <c r="OYX175" s="122"/>
      <c r="OYY175" s="122"/>
      <c r="OYZ175" s="122"/>
      <c r="OZA175" s="122"/>
      <c r="OZB175" s="122"/>
      <c r="OZC175" s="122"/>
      <c r="OZD175" s="122"/>
      <c r="OZE175" s="122"/>
      <c r="OZF175" s="122"/>
      <c r="OZG175" s="122"/>
      <c r="OZH175" s="122"/>
      <c r="OZI175" s="122"/>
      <c r="OZJ175" s="122"/>
      <c r="OZK175" s="122"/>
      <c r="OZL175" s="122"/>
      <c r="OZM175" s="122"/>
      <c r="OZN175" s="122"/>
      <c r="OZO175" s="122"/>
      <c r="OZP175" s="122"/>
      <c r="OZQ175" s="122"/>
      <c r="OZR175" s="122"/>
      <c r="OZS175" s="122"/>
      <c r="OZT175" s="122"/>
      <c r="OZU175" s="122"/>
      <c r="OZV175" s="122"/>
      <c r="OZW175" s="122"/>
      <c r="OZX175" s="122"/>
      <c r="OZY175" s="122"/>
      <c r="OZZ175" s="122"/>
      <c r="PAA175" s="122"/>
      <c r="PAB175" s="122"/>
      <c r="PAC175" s="122"/>
      <c r="PAD175" s="122"/>
      <c r="PAE175" s="122"/>
      <c r="PAF175" s="122"/>
      <c r="PAG175" s="122"/>
      <c r="PAH175" s="122"/>
      <c r="PAI175" s="122"/>
      <c r="PAJ175" s="122"/>
      <c r="PAK175" s="122"/>
      <c r="PAL175" s="122"/>
      <c r="PAM175" s="122"/>
      <c r="PAN175" s="122"/>
      <c r="PAO175" s="122"/>
      <c r="PAP175" s="122"/>
      <c r="PAQ175" s="122"/>
      <c r="PAR175" s="122"/>
      <c r="PAS175" s="122"/>
      <c r="PAT175" s="122"/>
      <c r="PAU175" s="122"/>
      <c r="PAV175" s="122"/>
      <c r="PAW175" s="122"/>
      <c r="PAX175" s="122"/>
      <c r="PAY175" s="122"/>
      <c r="PAZ175" s="122"/>
      <c r="PBA175" s="122"/>
      <c r="PBB175" s="122"/>
      <c r="PBC175" s="122"/>
      <c r="PBD175" s="122"/>
      <c r="PBE175" s="122"/>
      <c r="PBF175" s="122"/>
      <c r="PBG175" s="122"/>
      <c r="PBH175" s="122"/>
      <c r="PBI175" s="122"/>
      <c r="PBJ175" s="122"/>
      <c r="PBK175" s="122"/>
      <c r="PBL175" s="122"/>
      <c r="PBM175" s="122"/>
      <c r="PBN175" s="122"/>
      <c r="PBO175" s="122"/>
      <c r="PBP175" s="122"/>
      <c r="PBQ175" s="122"/>
      <c r="PBR175" s="122"/>
      <c r="PBS175" s="122"/>
      <c r="PBT175" s="122"/>
      <c r="PBU175" s="122"/>
      <c r="PBV175" s="122"/>
      <c r="PBW175" s="122"/>
      <c r="PBX175" s="122"/>
      <c r="PBY175" s="122"/>
      <c r="PBZ175" s="122"/>
      <c r="PCA175" s="122"/>
      <c r="PCB175" s="122"/>
      <c r="PCC175" s="122"/>
      <c r="PCD175" s="122"/>
      <c r="PCE175" s="122"/>
      <c r="PCF175" s="122"/>
      <c r="PCG175" s="122"/>
      <c r="PCH175" s="122"/>
      <c r="PCI175" s="122"/>
      <c r="PCJ175" s="122"/>
      <c r="PCK175" s="122"/>
      <c r="PCL175" s="122"/>
      <c r="PCM175" s="122"/>
      <c r="PCN175" s="122"/>
      <c r="PCO175" s="122"/>
      <c r="PCP175" s="122"/>
      <c r="PCQ175" s="122"/>
      <c r="PCR175" s="122"/>
      <c r="PCS175" s="122"/>
      <c r="PCT175" s="122"/>
      <c r="PCU175" s="122"/>
      <c r="PCV175" s="122"/>
      <c r="PCW175" s="122"/>
      <c r="PCX175" s="122"/>
      <c r="PCY175" s="122"/>
      <c r="PCZ175" s="122"/>
      <c r="PDA175" s="122"/>
      <c r="PDB175" s="122"/>
      <c r="PDC175" s="122"/>
      <c r="PDD175" s="122"/>
      <c r="PDE175" s="122"/>
      <c r="PDF175" s="122"/>
      <c r="PDG175" s="122"/>
      <c r="PDH175" s="122"/>
      <c r="PDI175" s="122"/>
      <c r="PDJ175" s="122"/>
      <c r="PDK175" s="122"/>
      <c r="PDL175" s="122"/>
      <c r="PDM175" s="122"/>
      <c r="PDN175" s="122"/>
      <c r="PDO175" s="122"/>
      <c r="PDP175" s="122"/>
      <c r="PDQ175" s="122"/>
      <c r="PDR175" s="122"/>
      <c r="PDS175" s="122"/>
      <c r="PDT175" s="122"/>
      <c r="PDU175" s="122"/>
      <c r="PDV175" s="122"/>
      <c r="PDW175" s="122"/>
      <c r="PDX175" s="122"/>
      <c r="PDY175" s="122"/>
      <c r="PDZ175" s="122"/>
      <c r="PEA175" s="122"/>
      <c r="PEB175" s="122"/>
      <c r="PEC175" s="122"/>
      <c r="PED175" s="122"/>
      <c r="PEE175" s="122"/>
      <c r="PEF175" s="122"/>
      <c r="PEG175" s="122"/>
      <c r="PEH175" s="122"/>
      <c r="PEI175" s="122"/>
      <c r="PEJ175" s="122"/>
      <c r="PEK175" s="122"/>
      <c r="PEL175" s="122"/>
      <c r="PEM175" s="122"/>
      <c r="PEN175" s="122"/>
      <c r="PEO175" s="122"/>
      <c r="PEP175" s="122"/>
      <c r="PEQ175" s="122"/>
      <c r="PER175" s="122"/>
      <c r="PES175" s="122"/>
      <c r="PET175" s="122"/>
      <c r="PEU175" s="122"/>
      <c r="PEV175" s="122"/>
      <c r="PEW175" s="122"/>
      <c r="PEX175" s="122"/>
      <c r="PEY175" s="122"/>
      <c r="PEZ175" s="122"/>
      <c r="PFA175" s="122"/>
      <c r="PFB175" s="122"/>
      <c r="PFC175" s="122"/>
      <c r="PFD175" s="122"/>
      <c r="PFE175" s="122"/>
      <c r="PFF175" s="122"/>
      <c r="PFG175" s="122"/>
      <c r="PFH175" s="122"/>
      <c r="PFI175" s="122"/>
      <c r="PFJ175" s="122"/>
      <c r="PFK175" s="122"/>
      <c r="PFL175" s="122"/>
      <c r="PFM175" s="122"/>
      <c r="PFN175" s="122"/>
      <c r="PFO175" s="122"/>
      <c r="PFP175" s="122"/>
      <c r="PFQ175" s="122"/>
      <c r="PFR175" s="122"/>
      <c r="PFS175" s="122"/>
      <c r="PFT175" s="122"/>
      <c r="PFU175" s="122"/>
      <c r="PFV175" s="122"/>
      <c r="PFW175" s="122"/>
      <c r="PFX175" s="122"/>
      <c r="PFY175" s="122"/>
      <c r="PFZ175" s="122"/>
      <c r="PGA175" s="122"/>
      <c r="PGB175" s="122"/>
      <c r="PGC175" s="122"/>
      <c r="PGD175" s="122"/>
      <c r="PGE175" s="122"/>
      <c r="PGF175" s="122"/>
      <c r="PGG175" s="122"/>
      <c r="PGH175" s="122"/>
      <c r="PGI175" s="122"/>
      <c r="PGJ175" s="122"/>
      <c r="PGK175" s="122"/>
      <c r="PGL175" s="122"/>
      <c r="PGM175" s="122"/>
      <c r="PGN175" s="122"/>
      <c r="PGO175" s="122"/>
      <c r="PGP175" s="122"/>
      <c r="PGQ175" s="122"/>
      <c r="PGR175" s="122"/>
      <c r="PGS175" s="122"/>
      <c r="PGT175" s="122"/>
      <c r="PGU175" s="122"/>
      <c r="PGV175" s="122"/>
      <c r="PGW175" s="122"/>
      <c r="PGX175" s="122"/>
      <c r="PGY175" s="122"/>
      <c r="PGZ175" s="122"/>
      <c r="PHA175" s="122"/>
      <c r="PHB175" s="122"/>
      <c r="PHC175" s="122"/>
      <c r="PHD175" s="122"/>
      <c r="PHE175" s="122"/>
      <c r="PHF175" s="122"/>
      <c r="PHG175" s="122"/>
      <c r="PHH175" s="122"/>
      <c r="PHI175" s="122"/>
      <c r="PHJ175" s="122"/>
      <c r="PHK175" s="122"/>
      <c r="PHL175" s="122"/>
      <c r="PHM175" s="122"/>
      <c r="PHN175" s="122"/>
      <c r="PHO175" s="122"/>
      <c r="PHP175" s="122"/>
      <c r="PHQ175" s="122"/>
      <c r="PHR175" s="122"/>
      <c r="PHS175" s="122"/>
      <c r="PHT175" s="122"/>
      <c r="PHU175" s="122"/>
      <c r="PHV175" s="122"/>
      <c r="PHW175" s="122"/>
      <c r="PHX175" s="122"/>
      <c r="PHY175" s="122"/>
      <c r="PHZ175" s="122"/>
      <c r="PIA175" s="122"/>
      <c r="PIB175" s="122"/>
      <c r="PIC175" s="122"/>
      <c r="PID175" s="122"/>
      <c r="PIE175" s="122"/>
      <c r="PIF175" s="122"/>
      <c r="PIG175" s="122"/>
      <c r="PIH175" s="122"/>
      <c r="PII175" s="122"/>
      <c r="PIJ175" s="122"/>
      <c r="PIK175" s="122"/>
      <c r="PIL175" s="122"/>
      <c r="PIM175" s="122"/>
      <c r="PIN175" s="122"/>
      <c r="PIO175" s="122"/>
      <c r="PIP175" s="122"/>
      <c r="PIQ175" s="122"/>
      <c r="PIR175" s="122"/>
      <c r="PIS175" s="122"/>
      <c r="PIT175" s="122"/>
      <c r="PIU175" s="122"/>
      <c r="PIV175" s="122"/>
      <c r="PIW175" s="122"/>
      <c r="PIX175" s="122"/>
      <c r="PIY175" s="122"/>
      <c r="PIZ175" s="122"/>
      <c r="PJA175" s="122"/>
      <c r="PJB175" s="122"/>
      <c r="PJC175" s="122"/>
      <c r="PJD175" s="122"/>
      <c r="PJE175" s="122"/>
      <c r="PJF175" s="122"/>
      <c r="PJG175" s="122"/>
      <c r="PJH175" s="122"/>
      <c r="PJI175" s="122"/>
      <c r="PJJ175" s="122"/>
      <c r="PJK175" s="122"/>
      <c r="PJL175" s="122"/>
      <c r="PJM175" s="122"/>
      <c r="PJN175" s="122"/>
      <c r="PJO175" s="122"/>
      <c r="PJP175" s="122"/>
      <c r="PJQ175" s="122"/>
      <c r="PJR175" s="122"/>
      <c r="PJS175" s="122"/>
      <c r="PJT175" s="122"/>
      <c r="PJU175" s="122"/>
      <c r="PJV175" s="122"/>
      <c r="PJW175" s="122"/>
      <c r="PJX175" s="122"/>
      <c r="PJY175" s="122"/>
      <c r="PJZ175" s="122"/>
      <c r="PKA175" s="122"/>
      <c r="PKB175" s="122"/>
      <c r="PKC175" s="122"/>
      <c r="PKD175" s="122"/>
      <c r="PKE175" s="122"/>
      <c r="PKF175" s="122"/>
      <c r="PKG175" s="122"/>
      <c r="PKH175" s="122"/>
      <c r="PKI175" s="122"/>
      <c r="PKJ175" s="122"/>
      <c r="PKK175" s="122"/>
      <c r="PKL175" s="122"/>
      <c r="PKM175" s="122"/>
      <c r="PKN175" s="122"/>
      <c r="PKO175" s="122"/>
      <c r="PKP175" s="122"/>
      <c r="PKQ175" s="122"/>
      <c r="PKR175" s="122"/>
      <c r="PKS175" s="122"/>
      <c r="PKT175" s="122"/>
      <c r="PKU175" s="122"/>
      <c r="PKV175" s="122"/>
      <c r="PKW175" s="122"/>
      <c r="PKX175" s="122"/>
      <c r="PKY175" s="122"/>
      <c r="PKZ175" s="122"/>
      <c r="PLA175" s="122"/>
      <c r="PLB175" s="122"/>
      <c r="PLC175" s="122"/>
      <c r="PLD175" s="122"/>
      <c r="PLE175" s="122"/>
      <c r="PLF175" s="122"/>
      <c r="PLG175" s="122"/>
      <c r="PLH175" s="122"/>
      <c r="PLI175" s="122"/>
      <c r="PLJ175" s="122"/>
      <c r="PLK175" s="122"/>
      <c r="PLL175" s="122"/>
      <c r="PLM175" s="122"/>
      <c r="PLN175" s="122"/>
      <c r="PLO175" s="122"/>
      <c r="PLP175" s="122"/>
      <c r="PLQ175" s="122"/>
      <c r="PLR175" s="122"/>
      <c r="PLS175" s="122"/>
      <c r="PLT175" s="122"/>
      <c r="PLU175" s="122"/>
      <c r="PLV175" s="122"/>
      <c r="PLW175" s="122"/>
      <c r="PLX175" s="122"/>
      <c r="PLY175" s="122"/>
      <c r="PLZ175" s="122"/>
      <c r="PMA175" s="122"/>
      <c r="PMB175" s="122"/>
      <c r="PMC175" s="122"/>
      <c r="PMD175" s="122"/>
      <c r="PME175" s="122"/>
      <c r="PMF175" s="122"/>
      <c r="PMG175" s="122"/>
      <c r="PMH175" s="122"/>
      <c r="PMI175" s="122"/>
      <c r="PMJ175" s="122"/>
      <c r="PMK175" s="122"/>
      <c r="PML175" s="122"/>
      <c r="PMM175" s="122"/>
      <c r="PMN175" s="122"/>
      <c r="PMO175" s="122"/>
      <c r="PMP175" s="122"/>
      <c r="PMQ175" s="122"/>
      <c r="PMR175" s="122"/>
      <c r="PMS175" s="122"/>
      <c r="PMT175" s="122"/>
      <c r="PMU175" s="122"/>
      <c r="PMV175" s="122"/>
      <c r="PMW175" s="122"/>
      <c r="PMX175" s="122"/>
      <c r="PMY175" s="122"/>
      <c r="PMZ175" s="122"/>
      <c r="PNA175" s="122"/>
      <c r="PNB175" s="122"/>
      <c r="PNC175" s="122"/>
      <c r="PND175" s="122"/>
      <c r="PNE175" s="122"/>
      <c r="PNF175" s="122"/>
      <c r="PNG175" s="122"/>
      <c r="PNH175" s="122"/>
      <c r="PNI175" s="122"/>
      <c r="PNJ175" s="122"/>
      <c r="PNK175" s="122"/>
      <c r="PNL175" s="122"/>
      <c r="PNM175" s="122"/>
      <c r="PNN175" s="122"/>
      <c r="PNO175" s="122"/>
      <c r="PNP175" s="122"/>
      <c r="PNQ175" s="122"/>
      <c r="PNR175" s="122"/>
      <c r="PNS175" s="122"/>
      <c r="PNT175" s="122"/>
      <c r="PNU175" s="122"/>
      <c r="PNV175" s="122"/>
      <c r="PNW175" s="122"/>
      <c r="PNX175" s="122"/>
      <c r="PNY175" s="122"/>
      <c r="PNZ175" s="122"/>
      <c r="POA175" s="122"/>
      <c r="POB175" s="122"/>
      <c r="POC175" s="122"/>
      <c r="POD175" s="122"/>
      <c r="POE175" s="122"/>
      <c r="POF175" s="122"/>
      <c r="POG175" s="122"/>
      <c r="POH175" s="122"/>
      <c r="POI175" s="122"/>
      <c r="POJ175" s="122"/>
      <c r="POK175" s="122"/>
      <c r="POL175" s="122"/>
      <c r="POM175" s="122"/>
      <c r="PON175" s="122"/>
      <c r="POO175" s="122"/>
      <c r="POP175" s="122"/>
      <c r="POQ175" s="122"/>
      <c r="POR175" s="122"/>
      <c r="POS175" s="122"/>
      <c r="POT175" s="122"/>
      <c r="POU175" s="122"/>
      <c r="POV175" s="122"/>
      <c r="POW175" s="122"/>
      <c r="POX175" s="122"/>
      <c r="POY175" s="122"/>
      <c r="POZ175" s="122"/>
      <c r="PPA175" s="122"/>
      <c r="PPB175" s="122"/>
      <c r="PPC175" s="122"/>
      <c r="PPD175" s="122"/>
      <c r="PPE175" s="122"/>
      <c r="PPF175" s="122"/>
      <c r="PPG175" s="122"/>
      <c r="PPH175" s="122"/>
      <c r="PPI175" s="122"/>
      <c r="PPJ175" s="122"/>
      <c r="PPK175" s="122"/>
      <c r="PPL175" s="122"/>
      <c r="PPM175" s="122"/>
      <c r="PPN175" s="122"/>
      <c r="PPO175" s="122"/>
      <c r="PPP175" s="122"/>
      <c r="PPQ175" s="122"/>
      <c r="PPR175" s="122"/>
      <c r="PPS175" s="122"/>
      <c r="PPT175" s="122"/>
      <c r="PPU175" s="122"/>
      <c r="PPV175" s="122"/>
      <c r="PPW175" s="122"/>
      <c r="PPX175" s="122"/>
      <c r="PPY175" s="122"/>
      <c r="PPZ175" s="122"/>
      <c r="PQA175" s="122"/>
      <c r="PQB175" s="122"/>
      <c r="PQC175" s="122"/>
      <c r="PQD175" s="122"/>
      <c r="PQE175" s="122"/>
      <c r="PQF175" s="122"/>
      <c r="PQG175" s="122"/>
      <c r="PQH175" s="122"/>
      <c r="PQI175" s="122"/>
      <c r="PQJ175" s="122"/>
      <c r="PQK175" s="122"/>
      <c r="PQL175" s="122"/>
      <c r="PQM175" s="122"/>
      <c r="PQN175" s="122"/>
      <c r="PQO175" s="122"/>
      <c r="PQP175" s="122"/>
      <c r="PQQ175" s="122"/>
      <c r="PQR175" s="122"/>
      <c r="PQS175" s="122"/>
      <c r="PQT175" s="122"/>
      <c r="PQU175" s="122"/>
      <c r="PQV175" s="122"/>
      <c r="PQW175" s="122"/>
      <c r="PQX175" s="122"/>
      <c r="PQY175" s="122"/>
      <c r="PQZ175" s="122"/>
      <c r="PRA175" s="122"/>
      <c r="PRB175" s="122"/>
      <c r="PRC175" s="122"/>
      <c r="PRD175" s="122"/>
      <c r="PRE175" s="122"/>
      <c r="PRF175" s="122"/>
      <c r="PRG175" s="122"/>
      <c r="PRH175" s="122"/>
      <c r="PRI175" s="122"/>
      <c r="PRJ175" s="122"/>
      <c r="PRK175" s="122"/>
      <c r="PRL175" s="122"/>
      <c r="PRM175" s="122"/>
      <c r="PRN175" s="122"/>
      <c r="PRO175" s="122"/>
      <c r="PRP175" s="122"/>
      <c r="PRQ175" s="122"/>
      <c r="PRR175" s="122"/>
      <c r="PRS175" s="122"/>
      <c r="PRT175" s="122"/>
      <c r="PRU175" s="122"/>
      <c r="PRV175" s="122"/>
      <c r="PRW175" s="122"/>
      <c r="PRX175" s="122"/>
      <c r="PRY175" s="122"/>
      <c r="PRZ175" s="122"/>
      <c r="PSA175" s="122"/>
      <c r="PSB175" s="122"/>
      <c r="PSC175" s="122"/>
      <c r="PSD175" s="122"/>
      <c r="PSE175" s="122"/>
      <c r="PSF175" s="122"/>
      <c r="PSG175" s="122"/>
      <c r="PSH175" s="122"/>
      <c r="PSI175" s="122"/>
      <c r="PSJ175" s="122"/>
      <c r="PSK175" s="122"/>
      <c r="PSL175" s="122"/>
      <c r="PSM175" s="122"/>
      <c r="PSN175" s="122"/>
      <c r="PSO175" s="122"/>
      <c r="PSP175" s="122"/>
      <c r="PSQ175" s="122"/>
      <c r="PSR175" s="122"/>
      <c r="PSS175" s="122"/>
      <c r="PST175" s="122"/>
      <c r="PSU175" s="122"/>
      <c r="PSV175" s="122"/>
      <c r="PSW175" s="122"/>
      <c r="PSX175" s="122"/>
      <c r="PSY175" s="122"/>
      <c r="PSZ175" s="122"/>
      <c r="PTA175" s="122"/>
      <c r="PTB175" s="122"/>
      <c r="PTC175" s="122"/>
      <c r="PTD175" s="122"/>
      <c r="PTE175" s="122"/>
      <c r="PTF175" s="122"/>
      <c r="PTG175" s="122"/>
      <c r="PTH175" s="122"/>
      <c r="PTI175" s="122"/>
      <c r="PTJ175" s="122"/>
      <c r="PTK175" s="122"/>
      <c r="PTL175" s="122"/>
      <c r="PTM175" s="122"/>
      <c r="PTN175" s="122"/>
      <c r="PTO175" s="122"/>
      <c r="PTP175" s="122"/>
      <c r="PTQ175" s="122"/>
      <c r="PTR175" s="122"/>
      <c r="PTS175" s="122"/>
      <c r="PTT175" s="122"/>
      <c r="PTU175" s="122"/>
      <c r="PTV175" s="122"/>
      <c r="PTW175" s="122"/>
      <c r="PTX175" s="122"/>
      <c r="PTY175" s="122"/>
      <c r="PTZ175" s="122"/>
      <c r="PUA175" s="122"/>
      <c r="PUB175" s="122"/>
      <c r="PUC175" s="122"/>
      <c r="PUD175" s="122"/>
      <c r="PUE175" s="122"/>
      <c r="PUF175" s="122"/>
      <c r="PUG175" s="122"/>
      <c r="PUH175" s="122"/>
      <c r="PUI175" s="122"/>
      <c r="PUJ175" s="122"/>
      <c r="PUK175" s="122"/>
      <c r="PUL175" s="122"/>
      <c r="PUM175" s="122"/>
      <c r="PUN175" s="122"/>
      <c r="PUO175" s="122"/>
      <c r="PUP175" s="122"/>
      <c r="PUQ175" s="122"/>
      <c r="PUR175" s="122"/>
      <c r="PUS175" s="122"/>
      <c r="PUT175" s="122"/>
      <c r="PUU175" s="122"/>
      <c r="PUV175" s="122"/>
      <c r="PUW175" s="122"/>
      <c r="PUX175" s="122"/>
      <c r="PUY175" s="122"/>
      <c r="PUZ175" s="122"/>
      <c r="PVA175" s="122"/>
      <c r="PVB175" s="122"/>
      <c r="PVC175" s="122"/>
      <c r="PVD175" s="122"/>
      <c r="PVE175" s="122"/>
      <c r="PVF175" s="122"/>
      <c r="PVG175" s="122"/>
      <c r="PVH175" s="122"/>
      <c r="PVI175" s="122"/>
      <c r="PVJ175" s="122"/>
      <c r="PVK175" s="122"/>
      <c r="PVL175" s="122"/>
      <c r="PVM175" s="122"/>
      <c r="PVN175" s="122"/>
      <c r="PVO175" s="122"/>
      <c r="PVP175" s="122"/>
      <c r="PVQ175" s="122"/>
      <c r="PVR175" s="122"/>
      <c r="PVS175" s="122"/>
      <c r="PVT175" s="122"/>
      <c r="PVU175" s="122"/>
      <c r="PVV175" s="122"/>
      <c r="PVW175" s="122"/>
      <c r="PVX175" s="122"/>
      <c r="PVY175" s="122"/>
      <c r="PVZ175" s="122"/>
      <c r="PWA175" s="122"/>
      <c r="PWB175" s="122"/>
      <c r="PWC175" s="122"/>
      <c r="PWD175" s="122"/>
      <c r="PWE175" s="122"/>
      <c r="PWF175" s="122"/>
      <c r="PWG175" s="122"/>
      <c r="PWH175" s="122"/>
      <c r="PWI175" s="122"/>
      <c r="PWJ175" s="122"/>
      <c r="PWK175" s="122"/>
      <c r="PWL175" s="122"/>
      <c r="PWM175" s="122"/>
      <c r="PWN175" s="122"/>
      <c r="PWO175" s="122"/>
      <c r="PWP175" s="122"/>
      <c r="PWQ175" s="122"/>
      <c r="PWR175" s="122"/>
      <c r="PWS175" s="122"/>
      <c r="PWT175" s="122"/>
      <c r="PWU175" s="122"/>
      <c r="PWV175" s="122"/>
      <c r="PWW175" s="122"/>
      <c r="PWX175" s="122"/>
      <c r="PWY175" s="122"/>
      <c r="PWZ175" s="122"/>
      <c r="PXA175" s="122"/>
      <c r="PXB175" s="122"/>
      <c r="PXC175" s="122"/>
      <c r="PXD175" s="122"/>
      <c r="PXE175" s="122"/>
      <c r="PXF175" s="122"/>
      <c r="PXG175" s="122"/>
      <c r="PXH175" s="122"/>
      <c r="PXI175" s="122"/>
      <c r="PXJ175" s="122"/>
      <c r="PXK175" s="122"/>
      <c r="PXL175" s="122"/>
      <c r="PXM175" s="122"/>
      <c r="PXN175" s="122"/>
      <c r="PXO175" s="122"/>
      <c r="PXP175" s="122"/>
      <c r="PXQ175" s="122"/>
      <c r="PXR175" s="122"/>
      <c r="PXS175" s="122"/>
      <c r="PXT175" s="122"/>
      <c r="PXU175" s="122"/>
      <c r="PXV175" s="122"/>
      <c r="PXW175" s="122"/>
      <c r="PXX175" s="122"/>
      <c r="PXY175" s="122"/>
      <c r="PXZ175" s="122"/>
      <c r="PYA175" s="122"/>
      <c r="PYB175" s="122"/>
      <c r="PYC175" s="122"/>
      <c r="PYD175" s="122"/>
      <c r="PYE175" s="122"/>
      <c r="PYF175" s="122"/>
      <c r="PYG175" s="122"/>
      <c r="PYH175" s="122"/>
      <c r="PYI175" s="122"/>
      <c r="PYJ175" s="122"/>
      <c r="PYK175" s="122"/>
      <c r="PYL175" s="122"/>
      <c r="PYM175" s="122"/>
      <c r="PYN175" s="122"/>
      <c r="PYO175" s="122"/>
      <c r="PYP175" s="122"/>
      <c r="PYQ175" s="122"/>
      <c r="PYR175" s="122"/>
      <c r="PYS175" s="122"/>
      <c r="PYT175" s="122"/>
      <c r="PYU175" s="122"/>
      <c r="PYV175" s="122"/>
      <c r="PYW175" s="122"/>
      <c r="PYX175" s="122"/>
      <c r="PYY175" s="122"/>
      <c r="PYZ175" s="122"/>
      <c r="PZA175" s="122"/>
      <c r="PZB175" s="122"/>
      <c r="PZC175" s="122"/>
      <c r="PZD175" s="122"/>
      <c r="PZE175" s="122"/>
      <c r="PZF175" s="122"/>
      <c r="PZG175" s="122"/>
      <c r="PZH175" s="122"/>
      <c r="PZI175" s="122"/>
      <c r="PZJ175" s="122"/>
      <c r="PZK175" s="122"/>
      <c r="PZL175" s="122"/>
      <c r="PZM175" s="122"/>
      <c r="PZN175" s="122"/>
      <c r="PZO175" s="122"/>
      <c r="PZP175" s="122"/>
      <c r="PZQ175" s="122"/>
      <c r="PZR175" s="122"/>
      <c r="PZS175" s="122"/>
      <c r="PZT175" s="122"/>
      <c r="PZU175" s="122"/>
      <c r="PZV175" s="122"/>
      <c r="PZW175" s="122"/>
      <c r="PZX175" s="122"/>
      <c r="PZY175" s="122"/>
      <c r="PZZ175" s="122"/>
      <c r="QAA175" s="122"/>
      <c r="QAB175" s="122"/>
      <c r="QAC175" s="122"/>
      <c r="QAD175" s="122"/>
      <c r="QAE175" s="122"/>
      <c r="QAF175" s="122"/>
      <c r="QAG175" s="122"/>
      <c r="QAH175" s="122"/>
      <c r="QAI175" s="122"/>
      <c r="QAJ175" s="122"/>
      <c r="QAK175" s="122"/>
      <c r="QAL175" s="122"/>
      <c r="QAM175" s="122"/>
      <c r="QAN175" s="122"/>
      <c r="QAO175" s="122"/>
      <c r="QAP175" s="122"/>
      <c r="QAQ175" s="122"/>
      <c r="QAR175" s="122"/>
      <c r="QAS175" s="122"/>
      <c r="QAT175" s="122"/>
      <c r="QAU175" s="122"/>
      <c r="QAV175" s="122"/>
      <c r="QAW175" s="122"/>
      <c r="QAX175" s="122"/>
      <c r="QAY175" s="122"/>
      <c r="QAZ175" s="122"/>
      <c r="QBA175" s="122"/>
      <c r="QBB175" s="122"/>
      <c r="QBC175" s="122"/>
      <c r="QBD175" s="122"/>
      <c r="QBE175" s="122"/>
      <c r="QBF175" s="122"/>
      <c r="QBG175" s="122"/>
      <c r="QBH175" s="122"/>
      <c r="QBI175" s="122"/>
      <c r="QBJ175" s="122"/>
      <c r="QBK175" s="122"/>
      <c r="QBL175" s="122"/>
      <c r="QBM175" s="122"/>
      <c r="QBN175" s="122"/>
      <c r="QBO175" s="122"/>
      <c r="QBP175" s="122"/>
      <c r="QBQ175" s="122"/>
      <c r="QBR175" s="122"/>
      <c r="QBS175" s="122"/>
      <c r="QBT175" s="122"/>
      <c r="QBU175" s="122"/>
      <c r="QBV175" s="122"/>
      <c r="QBW175" s="122"/>
      <c r="QBX175" s="122"/>
      <c r="QBY175" s="122"/>
      <c r="QBZ175" s="122"/>
      <c r="QCA175" s="122"/>
      <c r="QCB175" s="122"/>
      <c r="QCC175" s="122"/>
      <c r="QCD175" s="122"/>
      <c r="QCE175" s="122"/>
      <c r="QCF175" s="122"/>
      <c r="QCG175" s="122"/>
      <c r="QCH175" s="122"/>
      <c r="QCI175" s="122"/>
      <c r="QCJ175" s="122"/>
      <c r="QCK175" s="122"/>
      <c r="QCL175" s="122"/>
      <c r="QCM175" s="122"/>
      <c r="QCN175" s="122"/>
      <c r="QCO175" s="122"/>
      <c r="QCP175" s="122"/>
      <c r="QCQ175" s="122"/>
      <c r="QCR175" s="122"/>
      <c r="QCS175" s="122"/>
      <c r="QCT175" s="122"/>
      <c r="QCU175" s="122"/>
      <c r="QCV175" s="122"/>
      <c r="QCW175" s="122"/>
      <c r="QCX175" s="122"/>
      <c r="QCY175" s="122"/>
      <c r="QCZ175" s="122"/>
      <c r="QDA175" s="122"/>
      <c r="QDB175" s="122"/>
      <c r="QDC175" s="122"/>
      <c r="QDD175" s="122"/>
      <c r="QDE175" s="122"/>
      <c r="QDF175" s="122"/>
      <c r="QDG175" s="122"/>
      <c r="QDH175" s="122"/>
      <c r="QDI175" s="122"/>
      <c r="QDJ175" s="122"/>
      <c r="QDK175" s="122"/>
      <c r="QDL175" s="122"/>
      <c r="QDM175" s="122"/>
      <c r="QDN175" s="122"/>
      <c r="QDO175" s="122"/>
      <c r="QDP175" s="122"/>
      <c r="QDQ175" s="122"/>
      <c r="QDR175" s="122"/>
      <c r="QDS175" s="122"/>
      <c r="QDT175" s="122"/>
      <c r="QDU175" s="122"/>
      <c r="QDV175" s="122"/>
      <c r="QDW175" s="122"/>
      <c r="QDX175" s="122"/>
      <c r="QDY175" s="122"/>
      <c r="QDZ175" s="122"/>
      <c r="QEA175" s="122"/>
      <c r="QEB175" s="122"/>
      <c r="QEC175" s="122"/>
      <c r="QED175" s="122"/>
      <c r="QEE175" s="122"/>
      <c r="QEF175" s="122"/>
      <c r="QEG175" s="122"/>
      <c r="QEH175" s="122"/>
      <c r="QEI175" s="122"/>
      <c r="QEJ175" s="122"/>
      <c r="QEK175" s="122"/>
      <c r="QEL175" s="122"/>
      <c r="QEM175" s="122"/>
      <c r="QEN175" s="122"/>
      <c r="QEO175" s="122"/>
      <c r="QEP175" s="122"/>
      <c r="QEQ175" s="122"/>
      <c r="QER175" s="122"/>
      <c r="QES175" s="122"/>
      <c r="QET175" s="122"/>
      <c r="QEU175" s="122"/>
      <c r="QEV175" s="122"/>
      <c r="QEW175" s="122"/>
      <c r="QEX175" s="122"/>
      <c r="QEY175" s="122"/>
      <c r="QEZ175" s="122"/>
      <c r="QFA175" s="122"/>
      <c r="QFB175" s="122"/>
      <c r="QFC175" s="122"/>
      <c r="QFD175" s="122"/>
      <c r="QFE175" s="122"/>
      <c r="QFF175" s="122"/>
      <c r="QFG175" s="122"/>
      <c r="QFH175" s="122"/>
      <c r="QFI175" s="122"/>
      <c r="QFJ175" s="122"/>
      <c r="QFK175" s="122"/>
      <c r="QFL175" s="122"/>
      <c r="QFM175" s="122"/>
      <c r="QFN175" s="122"/>
      <c r="QFO175" s="122"/>
      <c r="QFP175" s="122"/>
      <c r="QFQ175" s="122"/>
      <c r="QFR175" s="122"/>
      <c r="QFS175" s="122"/>
      <c r="QFT175" s="122"/>
      <c r="QFU175" s="122"/>
      <c r="QFV175" s="122"/>
      <c r="QFW175" s="122"/>
      <c r="QFX175" s="122"/>
      <c r="QFY175" s="122"/>
      <c r="QFZ175" s="122"/>
      <c r="QGA175" s="122"/>
      <c r="QGB175" s="122"/>
      <c r="QGC175" s="122"/>
      <c r="QGD175" s="122"/>
      <c r="QGE175" s="122"/>
      <c r="QGF175" s="122"/>
      <c r="QGG175" s="122"/>
      <c r="QGH175" s="122"/>
      <c r="QGI175" s="122"/>
      <c r="QGJ175" s="122"/>
      <c r="QGK175" s="122"/>
      <c r="QGL175" s="122"/>
      <c r="QGM175" s="122"/>
      <c r="QGN175" s="122"/>
      <c r="QGO175" s="122"/>
      <c r="QGP175" s="122"/>
      <c r="QGQ175" s="122"/>
      <c r="QGR175" s="122"/>
      <c r="QGS175" s="122"/>
      <c r="QGT175" s="122"/>
      <c r="QGU175" s="122"/>
      <c r="QGV175" s="122"/>
      <c r="QGW175" s="122"/>
      <c r="QGX175" s="122"/>
      <c r="QGY175" s="122"/>
      <c r="QGZ175" s="122"/>
      <c r="QHA175" s="122"/>
      <c r="QHB175" s="122"/>
      <c r="QHC175" s="122"/>
      <c r="QHD175" s="122"/>
      <c r="QHE175" s="122"/>
      <c r="QHF175" s="122"/>
      <c r="QHG175" s="122"/>
      <c r="QHH175" s="122"/>
      <c r="QHI175" s="122"/>
      <c r="QHJ175" s="122"/>
      <c r="QHK175" s="122"/>
      <c r="QHL175" s="122"/>
      <c r="QHM175" s="122"/>
      <c r="QHN175" s="122"/>
      <c r="QHO175" s="122"/>
      <c r="QHP175" s="122"/>
      <c r="QHQ175" s="122"/>
      <c r="QHR175" s="122"/>
      <c r="QHS175" s="122"/>
      <c r="QHT175" s="122"/>
      <c r="QHU175" s="122"/>
      <c r="QHV175" s="122"/>
      <c r="QHW175" s="122"/>
      <c r="QHX175" s="122"/>
      <c r="QHY175" s="122"/>
      <c r="QHZ175" s="122"/>
      <c r="QIA175" s="122"/>
      <c r="QIB175" s="122"/>
      <c r="QIC175" s="122"/>
      <c r="QID175" s="122"/>
      <c r="QIE175" s="122"/>
      <c r="QIF175" s="122"/>
      <c r="QIG175" s="122"/>
      <c r="QIH175" s="122"/>
      <c r="QII175" s="122"/>
      <c r="QIJ175" s="122"/>
      <c r="QIK175" s="122"/>
      <c r="QIL175" s="122"/>
      <c r="QIM175" s="122"/>
      <c r="QIN175" s="122"/>
      <c r="QIO175" s="122"/>
      <c r="QIP175" s="122"/>
      <c r="QIQ175" s="122"/>
      <c r="QIR175" s="122"/>
      <c r="QIS175" s="122"/>
      <c r="QIT175" s="122"/>
      <c r="QIU175" s="122"/>
      <c r="QIV175" s="122"/>
      <c r="QIW175" s="122"/>
      <c r="QIX175" s="122"/>
      <c r="QIY175" s="122"/>
      <c r="QIZ175" s="122"/>
      <c r="QJA175" s="122"/>
      <c r="QJB175" s="122"/>
      <c r="QJC175" s="122"/>
      <c r="QJD175" s="122"/>
      <c r="QJE175" s="122"/>
      <c r="QJF175" s="122"/>
      <c r="QJG175" s="122"/>
      <c r="QJH175" s="122"/>
      <c r="QJI175" s="122"/>
      <c r="QJJ175" s="122"/>
      <c r="QJK175" s="122"/>
      <c r="QJL175" s="122"/>
      <c r="QJM175" s="122"/>
      <c r="QJN175" s="122"/>
      <c r="QJO175" s="122"/>
      <c r="QJP175" s="122"/>
      <c r="QJQ175" s="122"/>
      <c r="QJR175" s="122"/>
      <c r="QJS175" s="122"/>
      <c r="QJT175" s="122"/>
      <c r="QJU175" s="122"/>
      <c r="QJV175" s="122"/>
      <c r="QJW175" s="122"/>
      <c r="QJX175" s="122"/>
      <c r="QJY175" s="122"/>
      <c r="QJZ175" s="122"/>
      <c r="QKA175" s="122"/>
      <c r="QKB175" s="122"/>
      <c r="QKC175" s="122"/>
      <c r="QKD175" s="122"/>
      <c r="QKE175" s="122"/>
      <c r="QKF175" s="122"/>
      <c r="QKG175" s="122"/>
      <c r="QKH175" s="122"/>
      <c r="QKI175" s="122"/>
      <c r="QKJ175" s="122"/>
      <c r="QKK175" s="122"/>
      <c r="QKL175" s="122"/>
      <c r="QKM175" s="122"/>
      <c r="QKN175" s="122"/>
      <c r="QKO175" s="122"/>
      <c r="QKP175" s="122"/>
      <c r="QKQ175" s="122"/>
      <c r="QKR175" s="122"/>
      <c r="QKS175" s="122"/>
      <c r="QKT175" s="122"/>
      <c r="QKU175" s="122"/>
      <c r="QKV175" s="122"/>
      <c r="QKW175" s="122"/>
      <c r="QKX175" s="122"/>
      <c r="QKY175" s="122"/>
      <c r="QKZ175" s="122"/>
      <c r="QLA175" s="122"/>
      <c r="QLB175" s="122"/>
      <c r="QLC175" s="122"/>
      <c r="QLD175" s="122"/>
      <c r="QLE175" s="122"/>
      <c r="QLF175" s="122"/>
      <c r="QLG175" s="122"/>
      <c r="QLH175" s="122"/>
      <c r="QLI175" s="122"/>
      <c r="QLJ175" s="122"/>
      <c r="QLK175" s="122"/>
      <c r="QLL175" s="122"/>
      <c r="QLM175" s="122"/>
      <c r="QLN175" s="122"/>
      <c r="QLO175" s="122"/>
      <c r="QLP175" s="122"/>
      <c r="QLQ175" s="122"/>
      <c r="QLR175" s="122"/>
      <c r="QLS175" s="122"/>
      <c r="QLT175" s="122"/>
      <c r="QLU175" s="122"/>
      <c r="QLV175" s="122"/>
      <c r="QLW175" s="122"/>
      <c r="QLX175" s="122"/>
      <c r="QLY175" s="122"/>
      <c r="QLZ175" s="122"/>
      <c r="QMA175" s="122"/>
      <c r="QMB175" s="122"/>
      <c r="QMC175" s="122"/>
      <c r="QMD175" s="122"/>
      <c r="QME175" s="122"/>
      <c r="QMF175" s="122"/>
      <c r="QMG175" s="122"/>
      <c r="QMH175" s="122"/>
      <c r="QMI175" s="122"/>
      <c r="QMJ175" s="122"/>
      <c r="QMK175" s="122"/>
      <c r="QML175" s="122"/>
      <c r="QMM175" s="122"/>
      <c r="QMN175" s="122"/>
      <c r="QMO175" s="122"/>
      <c r="QMP175" s="122"/>
      <c r="QMQ175" s="122"/>
      <c r="QMR175" s="122"/>
      <c r="QMS175" s="122"/>
      <c r="QMT175" s="122"/>
      <c r="QMU175" s="122"/>
      <c r="QMV175" s="122"/>
      <c r="QMW175" s="122"/>
      <c r="QMX175" s="122"/>
      <c r="QMY175" s="122"/>
      <c r="QMZ175" s="122"/>
      <c r="QNA175" s="122"/>
      <c r="QNB175" s="122"/>
      <c r="QNC175" s="122"/>
      <c r="QND175" s="122"/>
      <c r="QNE175" s="122"/>
      <c r="QNF175" s="122"/>
      <c r="QNG175" s="122"/>
      <c r="QNH175" s="122"/>
      <c r="QNI175" s="122"/>
      <c r="QNJ175" s="122"/>
      <c r="QNK175" s="122"/>
      <c r="QNL175" s="122"/>
      <c r="QNM175" s="122"/>
      <c r="QNN175" s="122"/>
      <c r="QNO175" s="122"/>
      <c r="QNP175" s="122"/>
      <c r="QNQ175" s="122"/>
      <c r="QNR175" s="122"/>
      <c r="QNS175" s="122"/>
      <c r="QNT175" s="122"/>
      <c r="QNU175" s="122"/>
      <c r="QNV175" s="122"/>
      <c r="QNW175" s="122"/>
      <c r="QNX175" s="122"/>
      <c r="QNY175" s="122"/>
      <c r="QNZ175" s="122"/>
      <c r="QOA175" s="122"/>
      <c r="QOB175" s="122"/>
      <c r="QOC175" s="122"/>
      <c r="QOD175" s="122"/>
      <c r="QOE175" s="122"/>
      <c r="QOF175" s="122"/>
      <c r="QOG175" s="122"/>
      <c r="QOH175" s="122"/>
      <c r="QOI175" s="122"/>
      <c r="QOJ175" s="122"/>
      <c r="QOK175" s="122"/>
      <c r="QOL175" s="122"/>
      <c r="QOM175" s="122"/>
      <c r="QON175" s="122"/>
      <c r="QOO175" s="122"/>
      <c r="QOP175" s="122"/>
      <c r="QOQ175" s="122"/>
      <c r="QOR175" s="122"/>
      <c r="QOS175" s="122"/>
      <c r="QOT175" s="122"/>
      <c r="QOU175" s="122"/>
      <c r="QOV175" s="122"/>
      <c r="QOW175" s="122"/>
      <c r="QOX175" s="122"/>
      <c r="QOY175" s="122"/>
      <c r="QOZ175" s="122"/>
      <c r="QPA175" s="122"/>
      <c r="QPB175" s="122"/>
      <c r="QPC175" s="122"/>
      <c r="QPD175" s="122"/>
      <c r="QPE175" s="122"/>
      <c r="QPF175" s="122"/>
      <c r="QPG175" s="122"/>
      <c r="QPH175" s="122"/>
      <c r="QPI175" s="122"/>
      <c r="QPJ175" s="122"/>
      <c r="QPK175" s="122"/>
      <c r="QPL175" s="122"/>
      <c r="QPM175" s="122"/>
      <c r="QPN175" s="122"/>
      <c r="QPO175" s="122"/>
      <c r="QPP175" s="122"/>
      <c r="QPQ175" s="122"/>
      <c r="QPR175" s="122"/>
      <c r="QPS175" s="122"/>
      <c r="QPT175" s="122"/>
      <c r="QPU175" s="122"/>
      <c r="QPV175" s="122"/>
      <c r="QPW175" s="122"/>
      <c r="QPX175" s="122"/>
      <c r="QPY175" s="122"/>
      <c r="QPZ175" s="122"/>
      <c r="QQA175" s="122"/>
      <c r="QQB175" s="122"/>
      <c r="QQC175" s="122"/>
      <c r="QQD175" s="122"/>
      <c r="QQE175" s="122"/>
      <c r="QQF175" s="122"/>
      <c r="QQG175" s="122"/>
      <c r="QQH175" s="122"/>
      <c r="QQI175" s="122"/>
      <c r="QQJ175" s="122"/>
      <c r="QQK175" s="122"/>
      <c r="QQL175" s="122"/>
      <c r="QQM175" s="122"/>
      <c r="QQN175" s="122"/>
      <c r="QQO175" s="122"/>
      <c r="QQP175" s="122"/>
      <c r="QQQ175" s="122"/>
      <c r="QQR175" s="122"/>
      <c r="QQS175" s="122"/>
      <c r="QQT175" s="122"/>
      <c r="QQU175" s="122"/>
      <c r="QQV175" s="122"/>
      <c r="QQW175" s="122"/>
      <c r="QQX175" s="122"/>
      <c r="QQY175" s="122"/>
      <c r="QQZ175" s="122"/>
      <c r="QRA175" s="122"/>
      <c r="QRB175" s="122"/>
      <c r="QRC175" s="122"/>
      <c r="QRD175" s="122"/>
      <c r="QRE175" s="122"/>
      <c r="QRF175" s="122"/>
      <c r="QRG175" s="122"/>
      <c r="QRH175" s="122"/>
      <c r="QRI175" s="122"/>
      <c r="QRJ175" s="122"/>
      <c r="QRK175" s="122"/>
      <c r="QRL175" s="122"/>
      <c r="QRM175" s="122"/>
      <c r="QRN175" s="122"/>
      <c r="QRO175" s="122"/>
      <c r="QRP175" s="122"/>
      <c r="QRQ175" s="122"/>
      <c r="QRR175" s="122"/>
      <c r="QRS175" s="122"/>
      <c r="QRT175" s="122"/>
      <c r="QRU175" s="122"/>
      <c r="QRV175" s="122"/>
      <c r="QRW175" s="122"/>
      <c r="QRX175" s="122"/>
      <c r="QRY175" s="122"/>
      <c r="QRZ175" s="122"/>
      <c r="QSA175" s="122"/>
      <c r="QSB175" s="122"/>
      <c r="QSC175" s="122"/>
      <c r="QSD175" s="122"/>
      <c r="QSE175" s="122"/>
      <c r="QSF175" s="122"/>
      <c r="QSG175" s="122"/>
      <c r="QSH175" s="122"/>
      <c r="QSI175" s="122"/>
      <c r="QSJ175" s="122"/>
      <c r="QSK175" s="122"/>
      <c r="QSL175" s="122"/>
      <c r="QSM175" s="122"/>
      <c r="QSN175" s="122"/>
      <c r="QSO175" s="122"/>
      <c r="QSP175" s="122"/>
      <c r="QSQ175" s="122"/>
      <c r="QSR175" s="122"/>
      <c r="QSS175" s="122"/>
      <c r="QST175" s="122"/>
      <c r="QSU175" s="122"/>
      <c r="QSV175" s="122"/>
      <c r="QSW175" s="122"/>
      <c r="QSX175" s="122"/>
      <c r="QSY175" s="122"/>
      <c r="QSZ175" s="122"/>
      <c r="QTA175" s="122"/>
      <c r="QTB175" s="122"/>
      <c r="QTC175" s="122"/>
      <c r="QTD175" s="122"/>
      <c r="QTE175" s="122"/>
      <c r="QTF175" s="122"/>
      <c r="QTG175" s="122"/>
      <c r="QTH175" s="122"/>
      <c r="QTI175" s="122"/>
      <c r="QTJ175" s="122"/>
      <c r="QTK175" s="122"/>
      <c r="QTL175" s="122"/>
      <c r="QTM175" s="122"/>
      <c r="QTN175" s="122"/>
      <c r="QTO175" s="122"/>
      <c r="QTP175" s="122"/>
      <c r="QTQ175" s="122"/>
      <c r="QTR175" s="122"/>
      <c r="QTS175" s="122"/>
      <c r="QTT175" s="122"/>
      <c r="QTU175" s="122"/>
      <c r="QTV175" s="122"/>
      <c r="QTW175" s="122"/>
      <c r="QTX175" s="122"/>
      <c r="QTY175" s="122"/>
      <c r="QTZ175" s="122"/>
      <c r="QUA175" s="122"/>
      <c r="QUB175" s="122"/>
      <c r="QUC175" s="122"/>
      <c r="QUD175" s="122"/>
      <c r="QUE175" s="122"/>
      <c r="QUF175" s="122"/>
      <c r="QUG175" s="122"/>
      <c r="QUH175" s="122"/>
      <c r="QUI175" s="122"/>
      <c r="QUJ175" s="122"/>
      <c r="QUK175" s="122"/>
      <c r="QUL175" s="122"/>
      <c r="QUM175" s="122"/>
      <c r="QUN175" s="122"/>
      <c r="QUO175" s="122"/>
      <c r="QUP175" s="122"/>
      <c r="QUQ175" s="122"/>
      <c r="QUR175" s="122"/>
      <c r="QUS175" s="122"/>
      <c r="QUT175" s="122"/>
      <c r="QUU175" s="122"/>
      <c r="QUV175" s="122"/>
      <c r="QUW175" s="122"/>
      <c r="QUX175" s="122"/>
      <c r="QUY175" s="122"/>
      <c r="QUZ175" s="122"/>
      <c r="QVA175" s="122"/>
      <c r="QVB175" s="122"/>
      <c r="QVC175" s="122"/>
      <c r="QVD175" s="122"/>
      <c r="QVE175" s="122"/>
      <c r="QVF175" s="122"/>
      <c r="QVG175" s="122"/>
      <c r="QVH175" s="122"/>
      <c r="QVI175" s="122"/>
      <c r="QVJ175" s="122"/>
      <c r="QVK175" s="122"/>
      <c r="QVL175" s="122"/>
      <c r="QVM175" s="122"/>
      <c r="QVN175" s="122"/>
      <c r="QVO175" s="122"/>
      <c r="QVP175" s="122"/>
      <c r="QVQ175" s="122"/>
      <c r="QVR175" s="122"/>
      <c r="QVS175" s="122"/>
      <c r="QVT175" s="122"/>
      <c r="QVU175" s="122"/>
      <c r="QVV175" s="122"/>
      <c r="QVW175" s="122"/>
      <c r="QVX175" s="122"/>
      <c r="QVY175" s="122"/>
      <c r="QVZ175" s="122"/>
      <c r="QWA175" s="122"/>
      <c r="QWB175" s="122"/>
      <c r="QWC175" s="122"/>
      <c r="QWD175" s="122"/>
      <c r="QWE175" s="122"/>
      <c r="QWF175" s="122"/>
      <c r="QWG175" s="122"/>
      <c r="QWH175" s="122"/>
      <c r="QWI175" s="122"/>
      <c r="QWJ175" s="122"/>
      <c r="QWK175" s="122"/>
      <c r="QWL175" s="122"/>
      <c r="QWM175" s="122"/>
      <c r="QWN175" s="122"/>
      <c r="QWO175" s="122"/>
      <c r="QWP175" s="122"/>
      <c r="QWQ175" s="122"/>
      <c r="QWR175" s="122"/>
      <c r="QWS175" s="122"/>
      <c r="QWT175" s="122"/>
      <c r="QWU175" s="122"/>
      <c r="QWV175" s="122"/>
      <c r="QWW175" s="122"/>
      <c r="QWX175" s="122"/>
      <c r="QWY175" s="122"/>
      <c r="QWZ175" s="122"/>
      <c r="QXA175" s="122"/>
      <c r="QXB175" s="122"/>
      <c r="QXC175" s="122"/>
      <c r="QXD175" s="122"/>
      <c r="QXE175" s="122"/>
      <c r="QXF175" s="122"/>
      <c r="QXG175" s="122"/>
      <c r="QXH175" s="122"/>
      <c r="QXI175" s="122"/>
      <c r="QXJ175" s="122"/>
      <c r="QXK175" s="122"/>
      <c r="QXL175" s="122"/>
      <c r="QXM175" s="122"/>
      <c r="QXN175" s="122"/>
      <c r="QXO175" s="122"/>
      <c r="QXP175" s="122"/>
      <c r="QXQ175" s="122"/>
      <c r="QXR175" s="122"/>
      <c r="QXS175" s="122"/>
      <c r="QXT175" s="122"/>
      <c r="QXU175" s="122"/>
      <c r="QXV175" s="122"/>
      <c r="QXW175" s="122"/>
      <c r="QXX175" s="122"/>
      <c r="QXY175" s="122"/>
      <c r="QXZ175" s="122"/>
      <c r="QYA175" s="122"/>
      <c r="QYB175" s="122"/>
      <c r="QYC175" s="122"/>
      <c r="QYD175" s="122"/>
      <c r="QYE175" s="122"/>
      <c r="QYF175" s="122"/>
      <c r="QYG175" s="122"/>
      <c r="QYH175" s="122"/>
      <c r="QYI175" s="122"/>
      <c r="QYJ175" s="122"/>
      <c r="QYK175" s="122"/>
      <c r="QYL175" s="122"/>
      <c r="QYM175" s="122"/>
      <c r="QYN175" s="122"/>
      <c r="QYO175" s="122"/>
      <c r="QYP175" s="122"/>
      <c r="QYQ175" s="122"/>
      <c r="QYR175" s="122"/>
      <c r="QYS175" s="122"/>
      <c r="QYT175" s="122"/>
      <c r="QYU175" s="122"/>
      <c r="QYV175" s="122"/>
      <c r="QYW175" s="122"/>
      <c r="QYX175" s="122"/>
      <c r="QYY175" s="122"/>
      <c r="QYZ175" s="122"/>
      <c r="QZA175" s="122"/>
      <c r="QZB175" s="122"/>
      <c r="QZC175" s="122"/>
      <c r="QZD175" s="122"/>
      <c r="QZE175" s="122"/>
      <c r="QZF175" s="122"/>
      <c r="QZG175" s="122"/>
      <c r="QZH175" s="122"/>
      <c r="QZI175" s="122"/>
      <c r="QZJ175" s="122"/>
      <c r="QZK175" s="122"/>
      <c r="QZL175" s="122"/>
      <c r="QZM175" s="122"/>
      <c r="QZN175" s="122"/>
      <c r="QZO175" s="122"/>
      <c r="QZP175" s="122"/>
      <c r="QZQ175" s="122"/>
      <c r="QZR175" s="122"/>
      <c r="QZS175" s="122"/>
      <c r="QZT175" s="122"/>
      <c r="QZU175" s="122"/>
      <c r="QZV175" s="122"/>
      <c r="QZW175" s="122"/>
      <c r="QZX175" s="122"/>
      <c r="QZY175" s="122"/>
      <c r="QZZ175" s="122"/>
      <c r="RAA175" s="122"/>
      <c r="RAB175" s="122"/>
      <c r="RAC175" s="122"/>
      <c r="RAD175" s="122"/>
      <c r="RAE175" s="122"/>
      <c r="RAF175" s="122"/>
      <c r="RAG175" s="122"/>
      <c r="RAH175" s="122"/>
      <c r="RAI175" s="122"/>
      <c r="RAJ175" s="122"/>
      <c r="RAK175" s="122"/>
      <c r="RAL175" s="122"/>
      <c r="RAM175" s="122"/>
      <c r="RAN175" s="122"/>
      <c r="RAO175" s="122"/>
      <c r="RAP175" s="122"/>
      <c r="RAQ175" s="122"/>
      <c r="RAR175" s="122"/>
      <c r="RAS175" s="122"/>
      <c r="RAT175" s="122"/>
      <c r="RAU175" s="122"/>
      <c r="RAV175" s="122"/>
      <c r="RAW175" s="122"/>
      <c r="RAX175" s="122"/>
      <c r="RAY175" s="122"/>
      <c r="RAZ175" s="122"/>
      <c r="RBA175" s="122"/>
      <c r="RBB175" s="122"/>
      <c r="RBC175" s="122"/>
      <c r="RBD175" s="122"/>
      <c r="RBE175" s="122"/>
      <c r="RBF175" s="122"/>
      <c r="RBG175" s="122"/>
      <c r="RBH175" s="122"/>
      <c r="RBI175" s="122"/>
      <c r="RBJ175" s="122"/>
      <c r="RBK175" s="122"/>
      <c r="RBL175" s="122"/>
      <c r="RBM175" s="122"/>
      <c r="RBN175" s="122"/>
      <c r="RBO175" s="122"/>
      <c r="RBP175" s="122"/>
      <c r="RBQ175" s="122"/>
      <c r="RBR175" s="122"/>
      <c r="RBS175" s="122"/>
      <c r="RBT175" s="122"/>
      <c r="RBU175" s="122"/>
      <c r="RBV175" s="122"/>
      <c r="RBW175" s="122"/>
      <c r="RBX175" s="122"/>
      <c r="RBY175" s="122"/>
      <c r="RBZ175" s="122"/>
      <c r="RCA175" s="122"/>
      <c r="RCB175" s="122"/>
      <c r="RCC175" s="122"/>
      <c r="RCD175" s="122"/>
      <c r="RCE175" s="122"/>
      <c r="RCF175" s="122"/>
      <c r="RCG175" s="122"/>
      <c r="RCH175" s="122"/>
      <c r="RCI175" s="122"/>
      <c r="RCJ175" s="122"/>
      <c r="RCK175" s="122"/>
      <c r="RCL175" s="122"/>
      <c r="RCM175" s="122"/>
      <c r="RCN175" s="122"/>
      <c r="RCO175" s="122"/>
      <c r="RCP175" s="122"/>
      <c r="RCQ175" s="122"/>
      <c r="RCR175" s="122"/>
      <c r="RCS175" s="122"/>
      <c r="RCT175" s="122"/>
      <c r="RCU175" s="122"/>
      <c r="RCV175" s="122"/>
      <c r="RCW175" s="122"/>
      <c r="RCX175" s="122"/>
      <c r="RCY175" s="122"/>
      <c r="RCZ175" s="122"/>
      <c r="RDA175" s="122"/>
      <c r="RDB175" s="122"/>
      <c r="RDC175" s="122"/>
      <c r="RDD175" s="122"/>
      <c r="RDE175" s="122"/>
      <c r="RDF175" s="122"/>
      <c r="RDG175" s="122"/>
      <c r="RDH175" s="122"/>
      <c r="RDI175" s="122"/>
      <c r="RDJ175" s="122"/>
      <c r="RDK175" s="122"/>
      <c r="RDL175" s="122"/>
      <c r="RDM175" s="122"/>
      <c r="RDN175" s="122"/>
      <c r="RDO175" s="122"/>
      <c r="RDP175" s="122"/>
      <c r="RDQ175" s="122"/>
      <c r="RDR175" s="122"/>
      <c r="RDS175" s="122"/>
      <c r="RDT175" s="122"/>
      <c r="RDU175" s="122"/>
      <c r="RDV175" s="122"/>
      <c r="RDW175" s="122"/>
      <c r="RDX175" s="122"/>
      <c r="RDY175" s="122"/>
      <c r="RDZ175" s="122"/>
      <c r="REA175" s="122"/>
      <c r="REB175" s="122"/>
      <c r="REC175" s="122"/>
      <c r="RED175" s="122"/>
      <c r="REE175" s="122"/>
      <c r="REF175" s="122"/>
      <c r="REG175" s="122"/>
      <c r="REH175" s="122"/>
      <c r="REI175" s="122"/>
      <c r="REJ175" s="122"/>
      <c r="REK175" s="122"/>
      <c r="REL175" s="122"/>
      <c r="REM175" s="122"/>
      <c r="REN175" s="122"/>
      <c r="REO175" s="122"/>
      <c r="REP175" s="122"/>
      <c r="REQ175" s="122"/>
      <c r="RER175" s="122"/>
      <c r="RES175" s="122"/>
      <c r="RET175" s="122"/>
      <c r="REU175" s="122"/>
      <c r="REV175" s="122"/>
      <c r="REW175" s="122"/>
      <c r="REX175" s="122"/>
      <c r="REY175" s="122"/>
      <c r="REZ175" s="122"/>
      <c r="RFA175" s="122"/>
      <c r="RFB175" s="122"/>
      <c r="RFC175" s="122"/>
      <c r="RFD175" s="122"/>
      <c r="RFE175" s="122"/>
      <c r="RFF175" s="122"/>
      <c r="RFG175" s="122"/>
      <c r="RFH175" s="122"/>
      <c r="RFI175" s="122"/>
      <c r="RFJ175" s="122"/>
      <c r="RFK175" s="122"/>
      <c r="RFL175" s="122"/>
      <c r="RFM175" s="122"/>
      <c r="RFN175" s="122"/>
      <c r="RFO175" s="122"/>
      <c r="RFP175" s="122"/>
      <c r="RFQ175" s="122"/>
      <c r="RFR175" s="122"/>
      <c r="RFS175" s="122"/>
      <c r="RFT175" s="122"/>
      <c r="RFU175" s="122"/>
      <c r="RFV175" s="122"/>
      <c r="RFW175" s="122"/>
      <c r="RFX175" s="122"/>
      <c r="RFY175" s="122"/>
      <c r="RFZ175" s="122"/>
      <c r="RGA175" s="122"/>
      <c r="RGB175" s="122"/>
      <c r="RGC175" s="122"/>
      <c r="RGD175" s="122"/>
      <c r="RGE175" s="122"/>
      <c r="RGF175" s="122"/>
      <c r="RGG175" s="122"/>
      <c r="RGH175" s="122"/>
      <c r="RGI175" s="122"/>
      <c r="RGJ175" s="122"/>
      <c r="RGK175" s="122"/>
      <c r="RGL175" s="122"/>
      <c r="RGM175" s="122"/>
      <c r="RGN175" s="122"/>
      <c r="RGO175" s="122"/>
      <c r="RGP175" s="122"/>
      <c r="RGQ175" s="122"/>
      <c r="RGR175" s="122"/>
      <c r="RGS175" s="122"/>
      <c r="RGT175" s="122"/>
      <c r="RGU175" s="122"/>
      <c r="RGV175" s="122"/>
      <c r="RGW175" s="122"/>
      <c r="RGX175" s="122"/>
      <c r="RGY175" s="122"/>
      <c r="RGZ175" s="122"/>
      <c r="RHA175" s="122"/>
      <c r="RHB175" s="122"/>
      <c r="RHC175" s="122"/>
      <c r="RHD175" s="122"/>
      <c r="RHE175" s="122"/>
      <c r="RHF175" s="122"/>
      <c r="RHG175" s="122"/>
      <c r="RHH175" s="122"/>
      <c r="RHI175" s="122"/>
      <c r="RHJ175" s="122"/>
      <c r="RHK175" s="122"/>
      <c r="RHL175" s="122"/>
      <c r="RHM175" s="122"/>
      <c r="RHN175" s="122"/>
      <c r="RHO175" s="122"/>
      <c r="RHP175" s="122"/>
      <c r="RHQ175" s="122"/>
      <c r="RHR175" s="122"/>
      <c r="RHS175" s="122"/>
      <c r="RHT175" s="122"/>
      <c r="RHU175" s="122"/>
      <c r="RHV175" s="122"/>
      <c r="RHW175" s="122"/>
      <c r="RHX175" s="122"/>
      <c r="RHY175" s="122"/>
      <c r="RHZ175" s="122"/>
      <c r="RIA175" s="122"/>
      <c r="RIB175" s="122"/>
      <c r="RIC175" s="122"/>
      <c r="RID175" s="122"/>
      <c r="RIE175" s="122"/>
      <c r="RIF175" s="122"/>
      <c r="RIG175" s="122"/>
      <c r="RIH175" s="122"/>
      <c r="RII175" s="122"/>
      <c r="RIJ175" s="122"/>
      <c r="RIK175" s="122"/>
      <c r="RIL175" s="122"/>
      <c r="RIM175" s="122"/>
      <c r="RIN175" s="122"/>
      <c r="RIO175" s="122"/>
      <c r="RIP175" s="122"/>
      <c r="RIQ175" s="122"/>
      <c r="RIR175" s="122"/>
      <c r="RIS175" s="122"/>
      <c r="RIT175" s="122"/>
      <c r="RIU175" s="122"/>
      <c r="RIV175" s="122"/>
      <c r="RIW175" s="122"/>
      <c r="RIX175" s="122"/>
      <c r="RIY175" s="122"/>
      <c r="RIZ175" s="122"/>
      <c r="RJA175" s="122"/>
      <c r="RJB175" s="122"/>
      <c r="RJC175" s="122"/>
      <c r="RJD175" s="122"/>
      <c r="RJE175" s="122"/>
      <c r="RJF175" s="122"/>
      <c r="RJG175" s="122"/>
      <c r="RJH175" s="122"/>
      <c r="RJI175" s="122"/>
      <c r="RJJ175" s="122"/>
      <c r="RJK175" s="122"/>
      <c r="RJL175" s="122"/>
      <c r="RJM175" s="122"/>
      <c r="RJN175" s="122"/>
      <c r="RJO175" s="122"/>
      <c r="RJP175" s="122"/>
      <c r="RJQ175" s="122"/>
      <c r="RJR175" s="122"/>
      <c r="RJS175" s="122"/>
      <c r="RJT175" s="122"/>
      <c r="RJU175" s="122"/>
      <c r="RJV175" s="122"/>
      <c r="RJW175" s="122"/>
      <c r="RJX175" s="122"/>
      <c r="RJY175" s="122"/>
      <c r="RJZ175" s="122"/>
      <c r="RKA175" s="122"/>
      <c r="RKB175" s="122"/>
      <c r="RKC175" s="122"/>
      <c r="RKD175" s="122"/>
      <c r="RKE175" s="122"/>
      <c r="RKF175" s="122"/>
      <c r="RKG175" s="122"/>
      <c r="RKH175" s="122"/>
      <c r="RKI175" s="122"/>
      <c r="RKJ175" s="122"/>
      <c r="RKK175" s="122"/>
      <c r="RKL175" s="122"/>
      <c r="RKM175" s="122"/>
      <c r="RKN175" s="122"/>
      <c r="RKO175" s="122"/>
      <c r="RKP175" s="122"/>
      <c r="RKQ175" s="122"/>
      <c r="RKR175" s="122"/>
      <c r="RKS175" s="122"/>
      <c r="RKT175" s="122"/>
      <c r="RKU175" s="122"/>
      <c r="RKV175" s="122"/>
      <c r="RKW175" s="122"/>
      <c r="RKX175" s="122"/>
      <c r="RKY175" s="122"/>
      <c r="RKZ175" s="122"/>
      <c r="RLA175" s="122"/>
      <c r="RLB175" s="122"/>
      <c r="RLC175" s="122"/>
      <c r="RLD175" s="122"/>
      <c r="RLE175" s="122"/>
      <c r="RLF175" s="122"/>
      <c r="RLG175" s="122"/>
      <c r="RLH175" s="122"/>
      <c r="RLI175" s="122"/>
      <c r="RLJ175" s="122"/>
      <c r="RLK175" s="122"/>
      <c r="RLL175" s="122"/>
      <c r="RLM175" s="122"/>
      <c r="RLN175" s="122"/>
      <c r="RLO175" s="122"/>
      <c r="RLP175" s="122"/>
      <c r="RLQ175" s="122"/>
      <c r="RLR175" s="122"/>
      <c r="RLS175" s="122"/>
      <c r="RLT175" s="122"/>
      <c r="RLU175" s="122"/>
      <c r="RLV175" s="122"/>
      <c r="RLW175" s="122"/>
      <c r="RLX175" s="122"/>
      <c r="RLY175" s="122"/>
      <c r="RLZ175" s="122"/>
      <c r="RMA175" s="122"/>
      <c r="RMB175" s="122"/>
      <c r="RMC175" s="122"/>
      <c r="RMD175" s="122"/>
      <c r="RME175" s="122"/>
      <c r="RMF175" s="122"/>
      <c r="RMG175" s="122"/>
      <c r="RMH175" s="122"/>
      <c r="RMI175" s="122"/>
      <c r="RMJ175" s="122"/>
      <c r="RMK175" s="122"/>
      <c r="RML175" s="122"/>
      <c r="RMM175" s="122"/>
      <c r="RMN175" s="122"/>
      <c r="RMO175" s="122"/>
      <c r="RMP175" s="122"/>
      <c r="RMQ175" s="122"/>
      <c r="RMR175" s="122"/>
      <c r="RMS175" s="122"/>
      <c r="RMT175" s="122"/>
      <c r="RMU175" s="122"/>
      <c r="RMV175" s="122"/>
      <c r="RMW175" s="122"/>
      <c r="RMX175" s="122"/>
      <c r="RMY175" s="122"/>
      <c r="RMZ175" s="122"/>
      <c r="RNA175" s="122"/>
      <c r="RNB175" s="122"/>
      <c r="RNC175" s="122"/>
      <c r="RND175" s="122"/>
      <c r="RNE175" s="122"/>
      <c r="RNF175" s="122"/>
      <c r="RNG175" s="122"/>
      <c r="RNH175" s="122"/>
      <c r="RNI175" s="122"/>
      <c r="RNJ175" s="122"/>
      <c r="RNK175" s="122"/>
      <c r="RNL175" s="122"/>
      <c r="RNM175" s="122"/>
      <c r="RNN175" s="122"/>
      <c r="RNO175" s="122"/>
      <c r="RNP175" s="122"/>
      <c r="RNQ175" s="122"/>
      <c r="RNR175" s="122"/>
      <c r="RNS175" s="122"/>
      <c r="RNT175" s="122"/>
      <c r="RNU175" s="122"/>
      <c r="RNV175" s="122"/>
      <c r="RNW175" s="122"/>
      <c r="RNX175" s="122"/>
      <c r="RNY175" s="122"/>
      <c r="RNZ175" s="122"/>
      <c r="ROA175" s="122"/>
      <c r="ROB175" s="122"/>
      <c r="ROC175" s="122"/>
      <c r="ROD175" s="122"/>
      <c r="ROE175" s="122"/>
      <c r="ROF175" s="122"/>
      <c r="ROG175" s="122"/>
      <c r="ROH175" s="122"/>
      <c r="ROI175" s="122"/>
      <c r="ROJ175" s="122"/>
      <c r="ROK175" s="122"/>
      <c r="ROL175" s="122"/>
      <c r="ROM175" s="122"/>
      <c r="RON175" s="122"/>
      <c r="ROO175" s="122"/>
      <c r="ROP175" s="122"/>
      <c r="ROQ175" s="122"/>
      <c r="ROR175" s="122"/>
      <c r="ROS175" s="122"/>
      <c r="ROT175" s="122"/>
      <c r="ROU175" s="122"/>
      <c r="ROV175" s="122"/>
      <c r="ROW175" s="122"/>
      <c r="ROX175" s="122"/>
      <c r="ROY175" s="122"/>
      <c r="ROZ175" s="122"/>
      <c r="RPA175" s="122"/>
      <c r="RPB175" s="122"/>
      <c r="RPC175" s="122"/>
      <c r="RPD175" s="122"/>
      <c r="RPE175" s="122"/>
      <c r="RPF175" s="122"/>
      <c r="RPG175" s="122"/>
      <c r="RPH175" s="122"/>
      <c r="RPI175" s="122"/>
      <c r="RPJ175" s="122"/>
      <c r="RPK175" s="122"/>
      <c r="RPL175" s="122"/>
      <c r="RPM175" s="122"/>
      <c r="RPN175" s="122"/>
      <c r="RPO175" s="122"/>
      <c r="RPP175" s="122"/>
      <c r="RPQ175" s="122"/>
      <c r="RPR175" s="122"/>
      <c r="RPS175" s="122"/>
      <c r="RPT175" s="122"/>
      <c r="RPU175" s="122"/>
      <c r="RPV175" s="122"/>
      <c r="RPW175" s="122"/>
      <c r="RPX175" s="122"/>
      <c r="RPY175" s="122"/>
      <c r="RPZ175" s="122"/>
      <c r="RQA175" s="122"/>
      <c r="RQB175" s="122"/>
      <c r="RQC175" s="122"/>
      <c r="RQD175" s="122"/>
      <c r="RQE175" s="122"/>
      <c r="RQF175" s="122"/>
      <c r="RQG175" s="122"/>
      <c r="RQH175" s="122"/>
      <c r="RQI175" s="122"/>
      <c r="RQJ175" s="122"/>
      <c r="RQK175" s="122"/>
      <c r="RQL175" s="122"/>
      <c r="RQM175" s="122"/>
      <c r="RQN175" s="122"/>
      <c r="RQO175" s="122"/>
      <c r="RQP175" s="122"/>
      <c r="RQQ175" s="122"/>
      <c r="RQR175" s="122"/>
      <c r="RQS175" s="122"/>
      <c r="RQT175" s="122"/>
      <c r="RQU175" s="122"/>
      <c r="RQV175" s="122"/>
      <c r="RQW175" s="122"/>
      <c r="RQX175" s="122"/>
      <c r="RQY175" s="122"/>
      <c r="RQZ175" s="122"/>
      <c r="RRA175" s="122"/>
      <c r="RRB175" s="122"/>
      <c r="RRC175" s="122"/>
      <c r="RRD175" s="122"/>
      <c r="RRE175" s="122"/>
      <c r="RRF175" s="122"/>
      <c r="RRG175" s="122"/>
      <c r="RRH175" s="122"/>
      <c r="RRI175" s="122"/>
      <c r="RRJ175" s="122"/>
      <c r="RRK175" s="122"/>
      <c r="RRL175" s="122"/>
      <c r="RRM175" s="122"/>
      <c r="RRN175" s="122"/>
      <c r="RRO175" s="122"/>
      <c r="RRP175" s="122"/>
      <c r="RRQ175" s="122"/>
      <c r="RRR175" s="122"/>
      <c r="RRS175" s="122"/>
      <c r="RRT175" s="122"/>
      <c r="RRU175" s="122"/>
      <c r="RRV175" s="122"/>
      <c r="RRW175" s="122"/>
      <c r="RRX175" s="122"/>
      <c r="RRY175" s="122"/>
      <c r="RRZ175" s="122"/>
      <c r="RSA175" s="122"/>
      <c r="RSB175" s="122"/>
      <c r="RSC175" s="122"/>
      <c r="RSD175" s="122"/>
      <c r="RSE175" s="122"/>
      <c r="RSF175" s="122"/>
      <c r="RSG175" s="122"/>
      <c r="RSH175" s="122"/>
      <c r="RSI175" s="122"/>
      <c r="RSJ175" s="122"/>
      <c r="RSK175" s="122"/>
      <c r="RSL175" s="122"/>
      <c r="RSM175" s="122"/>
      <c r="RSN175" s="122"/>
      <c r="RSO175" s="122"/>
      <c r="RSP175" s="122"/>
      <c r="RSQ175" s="122"/>
      <c r="RSR175" s="122"/>
      <c r="RSS175" s="122"/>
      <c r="RST175" s="122"/>
      <c r="RSU175" s="122"/>
      <c r="RSV175" s="122"/>
      <c r="RSW175" s="122"/>
      <c r="RSX175" s="122"/>
      <c r="RSY175" s="122"/>
      <c r="RSZ175" s="122"/>
      <c r="RTA175" s="122"/>
      <c r="RTB175" s="122"/>
      <c r="RTC175" s="122"/>
      <c r="RTD175" s="122"/>
      <c r="RTE175" s="122"/>
      <c r="RTF175" s="122"/>
      <c r="RTG175" s="122"/>
      <c r="RTH175" s="122"/>
      <c r="RTI175" s="122"/>
      <c r="RTJ175" s="122"/>
      <c r="RTK175" s="122"/>
      <c r="RTL175" s="122"/>
      <c r="RTM175" s="122"/>
      <c r="RTN175" s="122"/>
      <c r="RTO175" s="122"/>
      <c r="RTP175" s="122"/>
      <c r="RTQ175" s="122"/>
      <c r="RTR175" s="122"/>
      <c r="RTS175" s="122"/>
      <c r="RTT175" s="122"/>
      <c r="RTU175" s="122"/>
      <c r="RTV175" s="122"/>
      <c r="RTW175" s="122"/>
      <c r="RTX175" s="122"/>
      <c r="RTY175" s="122"/>
      <c r="RTZ175" s="122"/>
      <c r="RUA175" s="122"/>
      <c r="RUB175" s="122"/>
      <c r="RUC175" s="122"/>
      <c r="RUD175" s="122"/>
      <c r="RUE175" s="122"/>
      <c r="RUF175" s="122"/>
      <c r="RUG175" s="122"/>
      <c r="RUH175" s="122"/>
      <c r="RUI175" s="122"/>
      <c r="RUJ175" s="122"/>
      <c r="RUK175" s="122"/>
      <c r="RUL175" s="122"/>
      <c r="RUM175" s="122"/>
      <c r="RUN175" s="122"/>
      <c r="RUO175" s="122"/>
      <c r="RUP175" s="122"/>
      <c r="RUQ175" s="122"/>
      <c r="RUR175" s="122"/>
      <c r="RUS175" s="122"/>
      <c r="RUT175" s="122"/>
      <c r="RUU175" s="122"/>
      <c r="RUV175" s="122"/>
      <c r="RUW175" s="122"/>
      <c r="RUX175" s="122"/>
      <c r="RUY175" s="122"/>
      <c r="RUZ175" s="122"/>
      <c r="RVA175" s="122"/>
      <c r="RVB175" s="122"/>
      <c r="RVC175" s="122"/>
      <c r="RVD175" s="122"/>
      <c r="RVE175" s="122"/>
      <c r="RVF175" s="122"/>
      <c r="RVG175" s="122"/>
      <c r="RVH175" s="122"/>
      <c r="RVI175" s="122"/>
      <c r="RVJ175" s="122"/>
      <c r="RVK175" s="122"/>
      <c r="RVL175" s="122"/>
      <c r="RVM175" s="122"/>
      <c r="RVN175" s="122"/>
      <c r="RVO175" s="122"/>
      <c r="RVP175" s="122"/>
      <c r="RVQ175" s="122"/>
      <c r="RVR175" s="122"/>
      <c r="RVS175" s="122"/>
      <c r="RVT175" s="122"/>
      <c r="RVU175" s="122"/>
      <c r="RVV175" s="122"/>
      <c r="RVW175" s="122"/>
      <c r="RVX175" s="122"/>
      <c r="RVY175" s="122"/>
      <c r="RVZ175" s="122"/>
      <c r="RWA175" s="122"/>
      <c r="RWB175" s="122"/>
      <c r="RWC175" s="122"/>
      <c r="RWD175" s="122"/>
      <c r="RWE175" s="122"/>
      <c r="RWF175" s="122"/>
      <c r="RWG175" s="122"/>
      <c r="RWH175" s="122"/>
      <c r="RWI175" s="122"/>
      <c r="RWJ175" s="122"/>
      <c r="RWK175" s="122"/>
      <c r="RWL175" s="122"/>
      <c r="RWM175" s="122"/>
      <c r="RWN175" s="122"/>
      <c r="RWO175" s="122"/>
      <c r="RWP175" s="122"/>
      <c r="RWQ175" s="122"/>
      <c r="RWR175" s="122"/>
      <c r="RWS175" s="122"/>
      <c r="RWT175" s="122"/>
      <c r="RWU175" s="122"/>
      <c r="RWV175" s="122"/>
      <c r="RWW175" s="122"/>
      <c r="RWX175" s="122"/>
      <c r="RWY175" s="122"/>
      <c r="RWZ175" s="122"/>
      <c r="RXA175" s="122"/>
      <c r="RXB175" s="122"/>
      <c r="RXC175" s="122"/>
      <c r="RXD175" s="122"/>
      <c r="RXE175" s="122"/>
      <c r="RXF175" s="122"/>
      <c r="RXG175" s="122"/>
      <c r="RXH175" s="122"/>
      <c r="RXI175" s="122"/>
      <c r="RXJ175" s="122"/>
      <c r="RXK175" s="122"/>
      <c r="RXL175" s="122"/>
      <c r="RXM175" s="122"/>
      <c r="RXN175" s="122"/>
      <c r="RXO175" s="122"/>
      <c r="RXP175" s="122"/>
      <c r="RXQ175" s="122"/>
      <c r="RXR175" s="122"/>
      <c r="RXS175" s="122"/>
      <c r="RXT175" s="122"/>
      <c r="RXU175" s="122"/>
      <c r="RXV175" s="122"/>
      <c r="RXW175" s="122"/>
      <c r="RXX175" s="122"/>
      <c r="RXY175" s="122"/>
      <c r="RXZ175" s="122"/>
      <c r="RYA175" s="122"/>
      <c r="RYB175" s="122"/>
      <c r="RYC175" s="122"/>
      <c r="RYD175" s="122"/>
      <c r="RYE175" s="122"/>
      <c r="RYF175" s="122"/>
      <c r="RYG175" s="122"/>
      <c r="RYH175" s="122"/>
      <c r="RYI175" s="122"/>
      <c r="RYJ175" s="122"/>
      <c r="RYK175" s="122"/>
      <c r="RYL175" s="122"/>
      <c r="RYM175" s="122"/>
      <c r="RYN175" s="122"/>
      <c r="RYO175" s="122"/>
      <c r="RYP175" s="122"/>
      <c r="RYQ175" s="122"/>
      <c r="RYR175" s="122"/>
      <c r="RYS175" s="122"/>
      <c r="RYT175" s="122"/>
      <c r="RYU175" s="122"/>
      <c r="RYV175" s="122"/>
      <c r="RYW175" s="122"/>
      <c r="RYX175" s="122"/>
      <c r="RYY175" s="122"/>
      <c r="RYZ175" s="122"/>
      <c r="RZA175" s="122"/>
      <c r="RZB175" s="122"/>
      <c r="RZC175" s="122"/>
      <c r="RZD175" s="122"/>
      <c r="RZE175" s="122"/>
      <c r="RZF175" s="122"/>
      <c r="RZG175" s="122"/>
      <c r="RZH175" s="122"/>
      <c r="RZI175" s="122"/>
      <c r="RZJ175" s="122"/>
      <c r="RZK175" s="122"/>
      <c r="RZL175" s="122"/>
      <c r="RZM175" s="122"/>
      <c r="RZN175" s="122"/>
      <c r="RZO175" s="122"/>
      <c r="RZP175" s="122"/>
      <c r="RZQ175" s="122"/>
      <c r="RZR175" s="122"/>
      <c r="RZS175" s="122"/>
      <c r="RZT175" s="122"/>
      <c r="RZU175" s="122"/>
      <c r="RZV175" s="122"/>
      <c r="RZW175" s="122"/>
      <c r="RZX175" s="122"/>
      <c r="RZY175" s="122"/>
      <c r="RZZ175" s="122"/>
      <c r="SAA175" s="122"/>
      <c r="SAB175" s="122"/>
      <c r="SAC175" s="122"/>
      <c r="SAD175" s="122"/>
      <c r="SAE175" s="122"/>
      <c r="SAF175" s="122"/>
      <c r="SAG175" s="122"/>
      <c r="SAH175" s="122"/>
      <c r="SAI175" s="122"/>
      <c r="SAJ175" s="122"/>
      <c r="SAK175" s="122"/>
      <c r="SAL175" s="122"/>
      <c r="SAM175" s="122"/>
      <c r="SAN175" s="122"/>
      <c r="SAO175" s="122"/>
      <c r="SAP175" s="122"/>
      <c r="SAQ175" s="122"/>
      <c r="SAR175" s="122"/>
      <c r="SAS175" s="122"/>
      <c r="SAT175" s="122"/>
      <c r="SAU175" s="122"/>
      <c r="SAV175" s="122"/>
      <c r="SAW175" s="122"/>
      <c r="SAX175" s="122"/>
      <c r="SAY175" s="122"/>
      <c r="SAZ175" s="122"/>
      <c r="SBA175" s="122"/>
      <c r="SBB175" s="122"/>
      <c r="SBC175" s="122"/>
      <c r="SBD175" s="122"/>
      <c r="SBE175" s="122"/>
      <c r="SBF175" s="122"/>
      <c r="SBG175" s="122"/>
      <c r="SBH175" s="122"/>
      <c r="SBI175" s="122"/>
      <c r="SBJ175" s="122"/>
      <c r="SBK175" s="122"/>
      <c r="SBL175" s="122"/>
      <c r="SBM175" s="122"/>
      <c r="SBN175" s="122"/>
      <c r="SBO175" s="122"/>
      <c r="SBP175" s="122"/>
      <c r="SBQ175" s="122"/>
      <c r="SBR175" s="122"/>
      <c r="SBS175" s="122"/>
      <c r="SBT175" s="122"/>
      <c r="SBU175" s="122"/>
      <c r="SBV175" s="122"/>
      <c r="SBW175" s="122"/>
      <c r="SBX175" s="122"/>
      <c r="SBY175" s="122"/>
      <c r="SBZ175" s="122"/>
      <c r="SCA175" s="122"/>
      <c r="SCB175" s="122"/>
      <c r="SCC175" s="122"/>
      <c r="SCD175" s="122"/>
      <c r="SCE175" s="122"/>
      <c r="SCF175" s="122"/>
      <c r="SCG175" s="122"/>
      <c r="SCH175" s="122"/>
      <c r="SCI175" s="122"/>
      <c r="SCJ175" s="122"/>
      <c r="SCK175" s="122"/>
      <c r="SCL175" s="122"/>
      <c r="SCM175" s="122"/>
      <c r="SCN175" s="122"/>
      <c r="SCO175" s="122"/>
      <c r="SCP175" s="122"/>
      <c r="SCQ175" s="122"/>
      <c r="SCR175" s="122"/>
      <c r="SCS175" s="122"/>
      <c r="SCT175" s="122"/>
      <c r="SCU175" s="122"/>
      <c r="SCV175" s="122"/>
      <c r="SCW175" s="122"/>
      <c r="SCX175" s="122"/>
      <c r="SCY175" s="122"/>
      <c r="SCZ175" s="122"/>
      <c r="SDA175" s="122"/>
      <c r="SDB175" s="122"/>
      <c r="SDC175" s="122"/>
      <c r="SDD175" s="122"/>
      <c r="SDE175" s="122"/>
      <c r="SDF175" s="122"/>
      <c r="SDG175" s="122"/>
      <c r="SDH175" s="122"/>
      <c r="SDI175" s="122"/>
      <c r="SDJ175" s="122"/>
      <c r="SDK175" s="122"/>
      <c r="SDL175" s="122"/>
      <c r="SDM175" s="122"/>
      <c r="SDN175" s="122"/>
      <c r="SDO175" s="122"/>
      <c r="SDP175" s="122"/>
      <c r="SDQ175" s="122"/>
      <c r="SDR175" s="122"/>
      <c r="SDS175" s="122"/>
      <c r="SDT175" s="122"/>
      <c r="SDU175" s="122"/>
      <c r="SDV175" s="122"/>
      <c r="SDW175" s="122"/>
      <c r="SDX175" s="122"/>
      <c r="SDY175" s="122"/>
      <c r="SDZ175" s="122"/>
      <c r="SEA175" s="122"/>
      <c r="SEB175" s="122"/>
      <c r="SEC175" s="122"/>
      <c r="SED175" s="122"/>
      <c r="SEE175" s="122"/>
      <c r="SEF175" s="122"/>
      <c r="SEG175" s="122"/>
      <c r="SEH175" s="122"/>
      <c r="SEI175" s="122"/>
      <c r="SEJ175" s="122"/>
      <c r="SEK175" s="122"/>
      <c r="SEL175" s="122"/>
      <c r="SEM175" s="122"/>
      <c r="SEN175" s="122"/>
      <c r="SEO175" s="122"/>
      <c r="SEP175" s="122"/>
      <c r="SEQ175" s="122"/>
      <c r="SER175" s="122"/>
      <c r="SES175" s="122"/>
      <c r="SET175" s="122"/>
      <c r="SEU175" s="122"/>
      <c r="SEV175" s="122"/>
      <c r="SEW175" s="122"/>
      <c r="SEX175" s="122"/>
      <c r="SEY175" s="122"/>
      <c r="SEZ175" s="122"/>
      <c r="SFA175" s="122"/>
      <c r="SFB175" s="122"/>
      <c r="SFC175" s="122"/>
      <c r="SFD175" s="122"/>
      <c r="SFE175" s="122"/>
      <c r="SFF175" s="122"/>
      <c r="SFG175" s="122"/>
      <c r="SFH175" s="122"/>
      <c r="SFI175" s="122"/>
      <c r="SFJ175" s="122"/>
      <c r="SFK175" s="122"/>
      <c r="SFL175" s="122"/>
      <c r="SFM175" s="122"/>
      <c r="SFN175" s="122"/>
      <c r="SFO175" s="122"/>
      <c r="SFP175" s="122"/>
      <c r="SFQ175" s="122"/>
      <c r="SFR175" s="122"/>
      <c r="SFS175" s="122"/>
      <c r="SFT175" s="122"/>
      <c r="SFU175" s="122"/>
      <c r="SFV175" s="122"/>
      <c r="SFW175" s="122"/>
      <c r="SFX175" s="122"/>
      <c r="SFY175" s="122"/>
      <c r="SFZ175" s="122"/>
      <c r="SGA175" s="122"/>
      <c r="SGB175" s="122"/>
      <c r="SGC175" s="122"/>
      <c r="SGD175" s="122"/>
      <c r="SGE175" s="122"/>
      <c r="SGF175" s="122"/>
      <c r="SGG175" s="122"/>
      <c r="SGH175" s="122"/>
      <c r="SGI175" s="122"/>
      <c r="SGJ175" s="122"/>
      <c r="SGK175" s="122"/>
      <c r="SGL175" s="122"/>
      <c r="SGM175" s="122"/>
      <c r="SGN175" s="122"/>
      <c r="SGO175" s="122"/>
      <c r="SGP175" s="122"/>
      <c r="SGQ175" s="122"/>
      <c r="SGR175" s="122"/>
      <c r="SGS175" s="122"/>
      <c r="SGT175" s="122"/>
      <c r="SGU175" s="122"/>
      <c r="SGV175" s="122"/>
      <c r="SGW175" s="122"/>
      <c r="SGX175" s="122"/>
      <c r="SGY175" s="122"/>
      <c r="SGZ175" s="122"/>
      <c r="SHA175" s="122"/>
      <c r="SHB175" s="122"/>
      <c r="SHC175" s="122"/>
      <c r="SHD175" s="122"/>
      <c r="SHE175" s="122"/>
      <c r="SHF175" s="122"/>
      <c r="SHG175" s="122"/>
      <c r="SHH175" s="122"/>
      <c r="SHI175" s="122"/>
      <c r="SHJ175" s="122"/>
      <c r="SHK175" s="122"/>
      <c r="SHL175" s="122"/>
      <c r="SHM175" s="122"/>
      <c r="SHN175" s="122"/>
      <c r="SHO175" s="122"/>
      <c r="SHP175" s="122"/>
      <c r="SHQ175" s="122"/>
      <c r="SHR175" s="122"/>
      <c r="SHS175" s="122"/>
      <c r="SHT175" s="122"/>
      <c r="SHU175" s="122"/>
      <c r="SHV175" s="122"/>
      <c r="SHW175" s="122"/>
      <c r="SHX175" s="122"/>
      <c r="SHY175" s="122"/>
      <c r="SHZ175" s="122"/>
      <c r="SIA175" s="122"/>
      <c r="SIB175" s="122"/>
      <c r="SIC175" s="122"/>
      <c r="SID175" s="122"/>
      <c r="SIE175" s="122"/>
      <c r="SIF175" s="122"/>
      <c r="SIG175" s="122"/>
      <c r="SIH175" s="122"/>
      <c r="SII175" s="122"/>
      <c r="SIJ175" s="122"/>
      <c r="SIK175" s="122"/>
      <c r="SIL175" s="122"/>
      <c r="SIM175" s="122"/>
      <c r="SIN175" s="122"/>
      <c r="SIO175" s="122"/>
      <c r="SIP175" s="122"/>
      <c r="SIQ175" s="122"/>
      <c r="SIR175" s="122"/>
      <c r="SIS175" s="122"/>
      <c r="SIT175" s="122"/>
      <c r="SIU175" s="122"/>
      <c r="SIV175" s="122"/>
      <c r="SIW175" s="122"/>
      <c r="SIX175" s="122"/>
      <c r="SIY175" s="122"/>
      <c r="SIZ175" s="122"/>
      <c r="SJA175" s="122"/>
      <c r="SJB175" s="122"/>
      <c r="SJC175" s="122"/>
      <c r="SJD175" s="122"/>
      <c r="SJE175" s="122"/>
      <c r="SJF175" s="122"/>
      <c r="SJG175" s="122"/>
      <c r="SJH175" s="122"/>
      <c r="SJI175" s="122"/>
      <c r="SJJ175" s="122"/>
      <c r="SJK175" s="122"/>
      <c r="SJL175" s="122"/>
      <c r="SJM175" s="122"/>
      <c r="SJN175" s="122"/>
      <c r="SJO175" s="122"/>
      <c r="SJP175" s="122"/>
      <c r="SJQ175" s="122"/>
      <c r="SJR175" s="122"/>
      <c r="SJS175" s="122"/>
      <c r="SJT175" s="122"/>
      <c r="SJU175" s="122"/>
      <c r="SJV175" s="122"/>
      <c r="SJW175" s="122"/>
      <c r="SJX175" s="122"/>
      <c r="SJY175" s="122"/>
      <c r="SJZ175" s="122"/>
      <c r="SKA175" s="122"/>
      <c r="SKB175" s="122"/>
      <c r="SKC175" s="122"/>
      <c r="SKD175" s="122"/>
      <c r="SKE175" s="122"/>
      <c r="SKF175" s="122"/>
      <c r="SKG175" s="122"/>
      <c r="SKH175" s="122"/>
      <c r="SKI175" s="122"/>
      <c r="SKJ175" s="122"/>
      <c r="SKK175" s="122"/>
      <c r="SKL175" s="122"/>
      <c r="SKM175" s="122"/>
      <c r="SKN175" s="122"/>
      <c r="SKO175" s="122"/>
      <c r="SKP175" s="122"/>
      <c r="SKQ175" s="122"/>
      <c r="SKR175" s="122"/>
      <c r="SKS175" s="122"/>
      <c r="SKT175" s="122"/>
      <c r="SKU175" s="122"/>
      <c r="SKV175" s="122"/>
      <c r="SKW175" s="122"/>
      <c r="SKX175" s="122"/>
      <c r="SKY175" s="122"/>
      <c r="SKZ175" s="122"/>
      <c r="SLA175" s="122"/>
      <c r="SLB175" s="122"/>
      <c r="SLC175" s="122"/>
      <c r="SLD175" s="122"/>
      <c r="SLE175" s="122"/>
      <c r="SLF175" s="122"/>
      <c r="SLG175" s="122"/>
      <c r="SLH175" s="122"/>
      <c r="SLI175" s="122"/>
      <c r="SLJ175" s="122"/>
      <c r="SLK175" s="122"/>
      <c r="SLL175" s="122"/>
      <c r="SLM175" s="122"/>
      <c r="SLN175" s="122"/>
      <c r="SLO175" s="122"/>
      <c r="SLP175" s="122"/>
      <c r="SLQ175" s="122"/>
      <c r="SLR175" s="122"/>
      <c r="SLS175" s="122"/>
      <c r="SLT175" s="122"/>
      <c r="SLU175" s="122"/>
      <c r="SLV175" s="122"/>
      <c r="SLW175" s="122"/>
      <c r="SLX175" s="122"/>
      <c r="SLY175" s="122"/>
      <c r="SLZ175" s="122"/>
      <c r="SMA175" s="122"/>
      <c r="SMB175" s="122"/>
      <c r="SMC175" s="122"/>
      <c r="SMD175" s="122"/>
      <c r="SME175" s="122"/>
      <c r="SMF175" s="122"/>
      <c r="SMG175" s="122"/>
      <c r="SMH175" s="122"/>
      <c r="SMI175" s="122"/>
      <c r="SMJ175" s="122"/>
      <c r="SMK175" s="122"/>
      <c r="SML175" s="122"/>
      <c r="SMM175" s="122"/>
      <c r="SMN175" s="122"/>
      <c r="SMO175" s="122"/>
      <c r="SMP175" s="122"/>
      <c r="SMQ175" s="122"/>
      <c r="SMR175" s="122"/>
      <c r="SMS175" s="122"/>
      <c r="SMT175" s="122"/>
      <c r="SMU175" s="122"/>
      <c r="SMV175" s="122"/>
      <c r="SMW175" s="122"/>
      <c r="SMX175" s="122"/>
      <c r="SMY175" s="122"/>
      <c r="SMZ175" s="122"/>
      <c r="SNA175" s="122"/>
      <c r="SNB175" s="122"/>
      <c r="SNC175" s="122"/>
      <c r="SND175" s="122"/>
      <c r="SNE175" s="122"/>
      <c r="SNF175" s="122"/>
      <c r="SNG175" s="122"/>
      <c r="SNH175" s="122"/>
      <c r="SNI175" s="122"/>
      <c r="SNJ175" s="122"/>
      <c r="SNK175" s="122"/>
      <c r="SNL175" s="122"/>
      <c r="SNM175" s="122"/>
      <c r="SNN175" s="122"/>
      <c r="SNO175" s="122"/>
      <c r="SNP175" s="122"/>
      <c r="SNQ175" s="122"/>
      <c r="SNR175" s="122"/>
      <c r="SNS175" s="122"/>
      <c r="SNT175" s="122"/>
      <c r="SNU175" s="122"/>
      <c r="SNV175" s="122"/>
      <c r="SNW175" s="122"/>
      <c r="SNX175" s="122"/>
      <c r="SNY175" s="122"/>
      <c r="SNZ175" s="122"/>
      <c r="SOA175" s="122"/>
      <c r="SOB175" s="122"/>
      <c r="SOC175" s="122"/>
      <c r="SOD175" s="122"/>
      <c r="SOE175" s="122"/>
      <c r="SOF175" s="122"/>
      <c r="SOG175" s="122"/>
      <c r="SOH175" s="122"/>
      <c r="SOI175" s="122"/>
      <c r="SOJ175" s="122"/>
      <c r="SOK175" s="122"/>
      <c r="SOL175" s="122"/>
      <c r="SOM175" s="122"/>
      <c r="SON175" s="122"/>
      <c r="SOO175" s="122"/>
      <c r="SOP175" s="122"/>
      <c r="SOQ175" s="122"/>
      <c r="SOR175" s="122"/>
      <c r="SOS175" s="122"/>
      <c r="SOT175" s="122"/>
      <c r="SOU175" s="122"/>
      <c r="SOV175" s="122"/>
      <c r="SOW175" s="122"/>
      <c r="SOX175" s="122"/>
      <c r="SOY175" s="122"/>
      <c r="SOZ175" s="122"/>
      <c r="SPA175" s="122"/>
      <c r="SPB175" s="122"/>
      <c r="SPC175" s="122"/>
      <c r="SPD175" s="122"/>
      <c r="SPE175" s="122"/>
      <c r="SPF175" s="122"/>
      <c r="SPG175" s="122"/>
      <c r="SPH175" s="122"/>
      <c r="SPI175" s="122"/>
      <c r="SPJ175" s="122"/>
      <c r="SPK175" s="122"/>
      <c r="SPL175" s="122"/>
      <c r="SPM175" s="122"/>
      <c r="SPN175" s="122"/>
      <c r="SPO175" s="122"/>
      <c r="SPP175" s="122"/>
      <c r="SPQ175" s="122"/>
      <c r="SPR175" s="122"/>
      <c r="SPS175" s="122"/>
      <c r="SPT175" s="122"/>
      <c r="SPU175" s="122"/>
      <c r="SPV175" s="122"/>
      <c r="SPW175" s="122"/>
      <c r="SPX175" s="122"/>
      <c r="SPY175" s="122"/>
      <c r="SPZ175" s="122"/>
      <c r="SQA175" s="122"/>
      <c r="SQB175" s="122"/>
      <c r="SQC175" s="122"/>
      <c r="SQD175" s="122"/>
      <c r="SQE175" s="122"/>
      <c r="SQF175" s="122"/>
      <c r="SQG175" s="122"/>
      <c r="SQH175" s="122"/>
      <c r="SQI175" s="122"/>
      <c r="SQJ175" s="122"/>
      <c r="SQK175" s="122"/>
      <c r="SQL175" s="122"/>
      <c r="SQM175" s="122"/>
      <c r="SQN175" s="122"/>
      <c r="SQO175" s="122"/>
      <c r="SQP175" s="122"/>
      <c r="SQQ175" s="122"/>
      <c r="SQR175" s="122"/>
      <c r="SQS175" s="122"/>
      <c r="SQT175" s="122"/>
      <c r="SQU175" s="122"/>
      <c r="SQV175" s="122"/>
      <c r="SQW175" s="122"/>
      <c r="SQX175" s="122"/>
      <c r="SQY175" s="122"/>
      <c r="SQZ175" s="122"/>
      <c r="SRA175" s="122"/>
      <c r="SRB175" s="122"/>
      <c r="SRC175" s="122"/>
      <c r="SRD175" s="122"/>
      <c r="SRE175" s="122"/>
      <c r="SRF175" s="122"/>
      <c r="SRG175" s="122"/>
      <c r="SRH175" s="122"/>
      <c r="SRI175" s="122"/>
      <c r="SRJ175" s="122"/>
      <c r="SRK175" s="122"/>
      <c r="SRL175" s="122"/>
      <c r="SRM175" s="122"/>
      <c r="SRN175" s="122"/>
      <c r="SRO175" s="122"/>
      <c r="SRP175" s="122"/>
      <c r="SRQ175" s="122"/>
      <c r="SRR175" s="122"/>
      <c r="SRS175" s="122"/>
      <c r="SRT175" s="122"/>
      <c r="SRU175" s="122"/>
      <c r="SRV175" s="122"/>
      <c r="SRW175" s="122"/>
      <c r="SRX175" s="122"/>
      <c r="SRY175" s="122"/>
      <c r="SRZ175" s="122"/>
      <c r="SSA175" s="122"/>
      <c r="SSB175" s="122"/>
      <c r="SSC175" s="122"/>
      <c r="SSD175" s="122"/>
      <c r="SSE175" s="122"/>
      <c r="SSF175" s="122"/>
      <c r="SSG175" s="122"/>
      <c r="SSH175" s="122"/>
      <c r="SSI175" s="122"/>
      <c r="SSJ175" s="122"/>
      <c r="SSK175" s="122"/>
      <c r="SSL175" s="122"/>
      <c r="SSM175" s="122"/>
      <c r="SSN175" s="122"/>
      <c r="SSO175" s="122"/>
      <c r="SSP175" s="122"/>
      <c r="SSQ175" s="122"/>
      <c r="SSR175" s="122"/>
      <c r="SSS175" s="122"/>
      <c r="SST175" s="122"/>
      <c r="SSU175" s="122"/>
      <c r="SSV175" s="122"/>
      <c r="SSW175" s="122"/>
      <c r="SSX175" s="122"/>
      <c r="SSY175" s="122"/>
      <c r="SSZ175" s="122"/>
      <c r="STA175" s="122"/>
      <c r="STB175" s="122"/>
      <c r="STC175" s="122"/>
      <c r="STD175" s="122"/>
      <c r="STE175" s="122"/>
      <c r="STF175" s="122"/>
      <c r="STG175" s="122"/>
      <c r="STH175" s="122"/>
      <c r="STI175" s="122"/>
      <c r="STJ175" s="122"/>
      <c r="STK175" s="122"/>
      <c r="STL175" s="122"/>
      <c r="STM175" s="122"/>
      <c r="STN175" s="122"/>
      <c r="STO175" s="122"/>
      <c r="STP175" s="122"/>
      <c r="STQ175" s="122"/>
      <c r="STR175" s="122"/>
      <c r="STS175" s="122"/>
      <c r="STT175" s="122"/>
      <c r="STU175" s="122"/>
      <c r="STV175" s="122"/>
      <c r="STW175" s="122"/>
      <c r="STX175" s="122"/>
      <c r="STY175" s="122"/>
      <c r="STZ175" s="122"/>
      <c r="SUA175" s="122"/>
      <c r="SUB175" s="122"/>
      <c r="SUC175" s="122"/>
      <c r="SUD175" s="122"/>
      <c r="SUE175" s="122"/>
      <c r="SUF175" s="122"/>
      <c r="SUG175" s="122"/>
      <c r="SUH175" s="122"/>
      <c r="SUI175" s="122"/>
      <c r="SUJ175" s="122"/>
      <c r="SUK175" s="122"/>
      <c r="SUL175" s="122"/>
      <c r="SUM175" s="122"/>
      <c r="SUN175" s="122"/>
      <c r="SUO175" s="122"/>
      <c r="SUP175" s="122"/>
      <c r="SUQ175" s="122"/>
      <c r="SUR175" s="122"/>
      <c r="SUS175" s="122"/>
      <c r="SUT175" s="122"/>
      <c r="SUU175" s="122"/>
      <c r="SUV175" s="122"/>
      <c r="SUW175" s="122"/>
      <c r="SUX175" s="122"/>
      <c r="SUY175" s="122"/>
      <c r="SUZ175" s="122"/>
      <c r="SVA175" s="122"/>
      <c r="SVB175" s="122"/>
      <c r="SVC175" s="122"/>
      <c r="SVD175" s="122"/>
      <c r="SVE175" s="122"/>
      <c r="SVF175" s="122"/>
      <c r="SVG175" s="122"/>
      <c r="SVH175" s="122"/>
      <c r="SVI175" s="122"/>
      <c r="SVJ175" s="122"/>
      <c r="SVK175" s="122"/>
      <c r="SVL175" s="122"/>
      <c r="SVM175" s="122"/>
      <c r="SVN175" s="122"/>
      <c r="SVO175" s="122"/>
      <c r="SVP175" s="122"/>
      <c r="SVQ175" s="122"/>
      <c r="SVR175" s="122"/>
      <c r="SVS175" s="122"/>
      <c r="SVT175" s="122"/>
      <c r="SVU175" s="122"/>
      <c r="SVV175" s="122"/>
      <c r="SVW175" s="122"/>
      <c r="SVX175" s="122"/>
      <c r="SVY175" s="122"/>
      <c r="SVZ175" s="122"/>
      <c r="SWA175" s="122"/>
      <c r="SWB175" s="122"/>
      <c r="SWC175" s="122"/>
      <c r="SWD175" s="122"/>
      <c r="SWE175" s="122"/>
      <c r="SWF175" s="122"/>
      <c r="SWG175" s="122"/>
      <c r="SWH175" s="122"/>
      <c r="SWI175" s="122"/>
      <c r="SWJ175" s="122"/>
      <c r="SWK175" s="122"/>
      <c r="SWL175" s="122"/>
      <c r="SWM175" s="122"/>
      <c r="SWN175" s="122"/>
      <c r="SWO175" s="122"/>
      <c r="SWP175" s="122"/>
      <c r="SWQ175" s="122"/>
      <c r="SWR175" s="122"/>
      <c r="SWS175" s="122"/>
      <c r="SWT175" s="122"/>
      <c r="SWU175" s="122"/>
      <c r="SWV175" s="122"/>
      <c r="SWW175" s="122"/>
      <c r="SWX175" s="122"/>
      <c r="SWY175" s="122"/>
      <c r="SWZ175" s="122"/>
      <c r="SXA175" s="122"/>
      <c r="SXB175" s="122"/>
      <c r="SXC175" s="122"/>
      <c r="SXD175" s="122"/>
      <c r="SXE175" s="122"/>
      <c r="SXF175" s="122"/>
      <c r="SXG175" s="122"/>
      <c r="SXH175" s="122"/>
      <c r="SXI175" s="122"/>
      <c r="SXJ175" s="122"/>
      <c r="SXK175" s="122"/>
      <c r="SXL175" s="122"/>
      <c r="SXM175" s="122"/>
      <c r="SXN175" s="122"/>
      <c r="SXO175" s="122"/>
      <c r="SXP175" s="122"/>
      <c r="SXQ175" s="122"/>
      <c r="SXR175" s="122"/>
      <c r="SXS175" s="122"/>
      <c r="SXT175" s="122"/>
      <c r="SXU175" s="122"/>
      <c r="SXV175" s="122"/>
      <c r="SXW175" s="122"/>
      <c r="SXX175" s="122"/>
      <c r="SXY175" s="122"/>
      <c r="SXZ175" s="122"/>
      <c r="SYA175" s="122"/>
      <c r="SYB175" s="122"/>
      <c r="SYC175" s="122"/>
      <c r="SYD175" s="122"/>
      <c r="SYE175" s="122"/>
      <c r="SYF175" s="122"/>
      <c r="SYG175" s="122"/>
      <c r="SYH175" s="122"/>
      <c r="SYI175" s="122"/>
      <c r="SYJ175" s="122"/>
      <c r="SYK175" s="122"/>
      <c r="SYL175" s="122"/>
      <c r="SYM175" s="122"/>
      <c r="SYN175" s="122"/>
      <c r="SYO175" s="122"/>
      <c r="SYP175" s="122"/>
      <c r="SYQ175" s="122"/>
      <c r="SYR175" s="122"/>
      <c r="SYS175" s="122"/>
      <c r="SYT175" s="122"/>
      <c r="SYU175" s="122"/>
      <c r="SYV175" s="122"/>
      <c r="SYW175" s="122"/>
      <c r="SYX175" s="122"/>
      <c r="SYY175" s="122"/>
      <c r="SYZ175" s="122"/>
      <c r="SZA175" s="122"/>
      <c r="SZB175" s="122"/>
      <c r="SZC175" s="122"/>
      <c r="SZD175" s="122"/>
      <c r="SZE175" s="122"/>
      <c r="SZF175" s="122"/>
      <c r="SZG175" s="122"/>
      <c r="SZH175" s="122"/>
      <c r="SZI175" s="122"/>
      <c r="SZJ175" s="122"/>
      <c r="SZK175" s="122"/>
      <c r="SZL175" s="122"/>
      <c r="SZM175" s="122"/>
      <c r="SZN175" s="122"/>
      <c r="SZO175" s="122"/>
      <c r="SZP175" s="122"/>
      <c r="SZQ175" s="122"/>
      <c r="SZR175" s="122"/>
      <c r="SZS175" s="122"/>
      <c r="SZT175" s="122"/>
      <c r="SZU175" s="122"/>
      <c r="SZV175" s="122"/>
      <c r="SZW175" s="122"/>
      <c r="SZX175" s="122"/>
      <c r="SZY175" s="122"/>
      <c r="SZZ175" s="122"/>
      <c r="TAA175" s="122"/>
      <c r="TAB175" s="122"/>
      <c r="TAC175" s="122"/>
      <c r="TAD175" s="122"/>
      <c r="TAE175" s="122"/>
      <c r="TAF175" s="122"/>
      <c r="TAG175" s="122"/>
      <c r="TAH175" s="122"/>
      <c r="TAI175" s="122"/>
      <c r="TAJ175" s="122"/>
      <c r="TAK175" s="122"/>
      <c r="TAL175" s="122"/>
      <c r="TAM175" s="122"/>
      <c r="TAN175" s="122"/>
      <c r="TAO175" s="122"/>
      <c r="TAP175" s="122"/>
      <c r="TAQ175" s="122"/>
      <c r="TAR175" s="122"/>
      <c r="TAS175" s="122"/>
      <c r="TAT175" s="122"/>
      <c r="TAU175" s="122"/>
      <c r="TAV175" s="122"/>
      <c r="TAW175" s="122"/>
      <c r="TAX175" s="122"/>
      <c r="TAY175" s="122"/>
      <c r="TAZ175" s="122"/>
      <c r="TBA175" s="122"/>
      <c r="TBB175" s="122"/>
      <c r="TBC175" s="122"/>
      <c r="TBD175" s="122"/>
      <c r="TBE175" s="122"/>
      <c r="TBF175" s="122"/>
      <c r="TBG175" s="122"/>
      <c r="TBH175" s="122"/>
      <c r="TBI175" s="122"/>
      <c r="TBJ175" s="122"/>
      <c r="TBK175" s="122"/>
      <c r="TBL175" s="122"/>
      <c r="TBM175" s="122"/>
      <c r="TBN175" s="122"/>
      <c r="TBO175" s="122"/>
      <c r="TBP175" s="122"/>
      <c r="TBQ175" s="122"/>
      <c r="TBR175" s="122"/>
      <c r="TBS175" s="122"/>
      <c r="TBT175" s="122"/>
      <c r="TBU175" s="122"/>
      <c r="TBV175" s="122"/>
      <c r="TBW175" s="122"/>
      <c r="TBX175" s="122"/>
      <c r="TBY175" s="122"/>
      <c r="TBZ175" s="122"/>
      <c r="TCA175" s="122"/>
      <c r="TCB175" s="122"/>
      <c r="TCC175" s="122"/>
      <c r="TCD175" s="122"/>
      <c r="TCE175" s="122"/>
      <c r="TCF175" s="122"/>
      <c r="TCG175" s="122"/>
      <c r="TCH175" s="122"/>
      <c r="TCI175" s="122"/>
      <c r="TCJ175" s="122"/>
      <c r="TCK175" s="122"/>
      <c r="TCL175" s="122"/>
      <c r="TCM175" s="122"/>
      <c r="TCN175" s="122"/>
      <c r="TCO175" s="122"/>
      <c r="TCP175" s="122"/>
      <c r="TCQ175" s="122"/>
      <c r="TCR175" s="122"/>
      <c r="TCS175" s="122"/>
      <c r="TCT175" s="122"/>
      <c r="TCU175" s="122"/>
      <c r="TCV175" s="122"/>
      <c r="TCW175" s="122"/>
      <c r="TCX175" s="122"/>
      <c r="TCY175" s="122"/>
      <c r="TCZ175" s="122"/>
      <c r="TDA175" s="122"/>
      <c r="TDB175" s="122"/>
      <c r="TDC175" s="122"/>
      <c r="TDD175" s="122"/>
      <c r="TDE175" s="122"/>
      <c r="TDF175" s="122"/>
      <c r="TDG175" s="122"/>
      <c r="TDH175" s="122"/>
      <c r="TDI175" s="122"/>
      <c r="TDJ175" s="122"/>
      <c r="TDK175" s="122"/>
      <c r="TDL175" s="122"/>
      <c r="TDM175" s="122"/>
      <c r="TDN175" s="122"/>
      <c r="TDO175" s="122"/>
      <c r="TDP175" s="122"/>
      <c r="TDQ175" s="122"/>
      <c r="TDR175" s="122"/>
      <c r="TDS175" s="122"/>
      <c r="TDT175" s="122"/>
      <c r="TDU175" s="122"/>
      <c r="TDV175" s="122"/>
      <c r="TDW175" s="122"/>
      <c r="TDX175" s="122"/>
      <c r="TDY175" s="122"/>
      <c r="TDZ175" s="122"/>
      <c r="TEA175" s="122"/>
      <c r="TEB175" s="122"/>
      <c r="TEC175" s="122"/>
      <c r="TED175" s="122"/>
      <c r="TEE175" s="122"/>
      <c r="TEF175" s="122"/>
      <c r="TEG175" s="122"/>
      <c r="TEH175" s="122"/>
      <c r="TEI175" s="122"/>
      <c r="TEJ175" s="122"/>
      <c r="TEK175" s="122"/>
      <c r="TEL175" s="122"/>
      <c r="TEM175" s="122"/>
      <c r="TEN175" s="122"/>
      <c r="TEO175" s="122"/>
      <c r="TEP175" s="122"/>
      <c r="TEQ175" s="122"/>
      <c r="TER175" s="122"/>
      <c r="TES175" s="122"/>
      <c r="TET175" s="122"/>
      <c r="TEU175" s="122"/>
      <c r="TEV175" s="122"/>
      <c r="TEW175" s="122"/>
      <c r="TEX175" s="122"/>
      <c r="TEY175" s="122"/>
      <c r="TEZ175" s="122"/>
      <c r="TFA175" s="122"/>
      <c r="TFB175" s="122"/>
      <c r="TFC175" s="122"/>
      <c r="TFD175" s="122"/>
      <c r="TFE175" s="122"/>
      <c r="TFF175" s="122"/>
      <c r="TFG175" s="122"/>
      <c r="TFH175" s="122"/>
      <c r="TFI175" s="122"/>
      <c r="TFJ175" s="122"/>
      <c r="TFK175" s="122"/>
      <c r="TFL175" s="122"/>
      <c r="TFM175" s="122"/>
      <c r="TFN175" s="122"/>
      <c r="TFO175" s="122"/>
      <c r="TFP175" s="122"/>
      <c r="TFQ175" s="122"/>
      <c r="TFR175" s="122"/>
      <c r="TFS175" s="122"/>
      <c r="TFT175" s="122"/>
      <c r="TFU175" s="122"/>
      <c r="TFV175" s="122"/>
      <c r="TFW175" s="122"/>
      <c r="TFX175" s="122"/>
      <c r="TFY175" s="122"/>
      <c r="TFZ175" s="122"/>
      <c r="TGA175" s="122"/>
      <c r="TGB175" s="122"/>
      <c r="TGC175" s="122"/>
      <c r="TGD175" s="122"/>
      <c r="TGE175" s="122"/>
      <c r="TGF175" s="122"/>
      <c r="TGG175" s="122"/>
      <c r="TGH175" s="122"/>
      <c r="TGI175" s="122"/>
      <c r="TGJ175" s="122"/>
      <c r="TGK175" s="122"/>
      <c r="TGL175" s="122"/>
      <c r="TGM175" s="122"/>
      <c r="TGN175" s="122"/>
      <c r="TGO175" s="122"/>
      <c r="TGP175" s="122"/>
      <c r="TGQ175" s="122"/>
      <c r="TGR175" s="122"/>
      <c r="TGS175" s="122"/>
      <c r="TGT175" s="122"/>
      <c r="TGU175" s="122"/>
      <c r="TGV175" s="122"/>
      <c r="TGW175" s="122"/>
      <c r="TGX175" s="122"/>
      <c r="TGY175" s="122"/>
      <c r="TGZ175" s="122"/>
      <c r="THA175" s="122"/>
      <c r="THB175" s="122"/>
      <c r="THC175" s="122"/>
      <c r="THD175" s="122"/>
      <c r="THE175" s="122"/>
      <c r="THF175" s="122"/>
      <c r="THG175" s="122"/>
      <c r="THH175" s="122"/>
      <c r="THI175" s="122"/>
      <c r="THJ175" s="122"/>
      <c r="THK175" s="122"/>
      <c r="THL175" s="122"/>
      <c r="THM175" s="122"/>
      <c r="THN175" s="122"/>
      <c r="THO175" s="122"/>
      <c r="THP175" s="122"/>
      <c r="THQ175" s="122"/>
      <c r="THR175" s="122"/>
      <c r="THS175" s="122"/>
      <c r="THT175" s="122"/>
      <c r="THU175" s="122"/>
      <c r="THV175" s="122"/>
      <c r="THW175" s="122"/>
      <c r="THX175" s="122"/>
      <c r="THY175" s="122"/>
      <c r="THZ175" s="122"/>
      <c r="TIA175" s="122"/>
      <c r="TIB175" s="122"/>
      <c r="TIC175" s="122"/>
      <c r="TID175" s="122"/>
      <c r="TIE175" s="122"/>
      <c r="TIF175" s="122"/>
      <c r="TIG175" s="122"/>
      <c r="TIH175" s="122"/>
      <c r="TII175" s="122"/>
      <c r="TIJ175" s="122"/>
      <c r="TIK175" s="122"/>
      <c r="TIL175" s="122"/>
      <c r="TIM175" s="122"/>
      <c r="TIN175" s="122"/>
      <c r="TIO175" s="122"/>
      <c r="TIP175" s="122"/>
      <c r="TIQ175" s="122"/>
      <c r="TIR175" s="122"/>
      <c r="TIS175" s="122"/>
      <c r="TIT175" s="122"/>
      <c r="TIU175" s="122"/>
      <c r="TIV175" s="122"/>
      <c r="TIW175" s="122"/>
      <c r="TIX175" s="122"/>
      <c r="TIY175" s="122"/>
      <c r="TIZ175" s="122"/>
      <c r="TJA175" s="122"/>
      <c r="TJB175" s="122"/>
      <c r="TJC175" s="122"/>
      <c r="TJD175" s="122"/>
      <c r="TJE175" s="122"/>
      <c r="TJF175" s="122"/>
      <c r="TJG175" s="122"/>
      <c r="TJH175" s="122"/>
      <c r="TJI175" s="122"/>
      <c r="TJJ175" s="122"/>
      <c r="TJK175" s="122"/>
      <c r="TJL175" s="122"/>
      <c r="TJM175" s="122"/>
      <c r="TJN175" s="122"/>
      <c r="TJO175" s="122"/>
      <c r="TJP175" s="122"/>
      <c r="TJQ175" s="122"/>
      <c r="TJR175" s="122"/>
      <c r="TJS175" s="122"/>
      <c r="TJT175" s="122"/>
      <c r="TJU175" s="122"/>
      <c r="TJV175" s="122"/>
      <c r="TJW175" s="122"/>
      <c r="TJX175" s="122"/>
      <c r="TJY175" s="122"/>
      <c r="TJZ175" s="122"/>
      <c r="TKA175" s="122"/>
      <c r="TKB175" s="122"/>
      <c r="TKC175" s="122"/>
      <c r="TKD175" s="122"/>
      <c r="TKE175" s="122"/>
      <c r="TKF175" s="122"/>
      <c r="TKG175" s="122"/>
      <c r="TKH175" s="122"/>
      <c r="TKI175" s="122"/>
      <c r="TKJ175" s="122"/>
      <c r="TKK175" s="122"/>
      <c r="TKL175" s="122"/>
      <c r="TKM175" s="122"/>
      <c r="TKN175" s="122"/>
      <c r="TKO175" s="122"/>
      <c r="TKP175" s="122"/>
      <c r="TKQ175" s="122"/>
      <c r="TKR175" s="122"/>
      <c r="TKS175" s="122"/>
      <c r="TKT175" s="122"/>
      <c r="TKU175" s="122"/>
      <c r="TKV175" s="122"/>
      <c r="TKW175" s="122"/>
      <c r="TKX175" s="122"/>
      <c r="TKY175" s="122"/>
      <c r="TKZ175" s="122"/>
      <c r="TLA175" s="122"/>
      <c r="TLB175" s="122"/>
      <c r="TLC175" s="122"/>
      <c r="TLD175" s="122"/>
      <c r="TLE175" s="122"/>
      <c r="TLF175" s="122"/>
      <c r="TLG175" s="122"/>
      <c r="TLH175" s="122"/>
      <c r="TLI175" s="122"/>
      <c r="TLJ175" s="122"/>
      <c r="TLK175" s="122"/>
      <c r="TLL175" s="122"/>
      <c r="TLM175" s="122"/>
      <c r="TLN175" s="122"/>
      <c r="TLO175" s="122"/>
      <c r="TLP175" s="122"/>
      <c r="TLQ175" s="122"/>
      <c r="TLR175" s="122"/>
      <c r="TLS175" s="122"/>
      <c r="TLT175" s="122"/>
      <c r="TLU175" s="122"/>
      <c r="TLV175" s="122"/>
      <c r="TLW175" s="122"/>
      <c r="TLX175" s="122"/>
      <c r="TLY175" s="122"/>
      <c r="TLZ175" s="122"/>
      <c r="TMA175" s="122"/>
      <c r="TMB175" s="122"/>
      <c r="TMC175" s="122"/>
      <c r="TMD175" s="122"/>
      <c r="TME175" s="122"/>
      <c r="TMF175" s="122"/>
      <c r="TMG175" s="122"/>
      <c r="TMH175" s="122"/>
      <c r="TMI175" s="122"/>
      <c r="TMJ175" s="122"/>
      <c r="TMK175" s="122"/>
      <c r="TML175" s="122"/>
      <c r="TMM175" s="122"/>
      <c r="TMN175" s="122"/>
      <c r="TMO175" s="122"/>
      <c r="TMP175" s="122"/>
      <c r="TMQ175" s="122"/>
      <c r="TMR175" s="122"/>
      <c r="TMS175" s="122"/>
      <c r="TMT175" s="122"/>
      <c r="TMU175" s="122"/>
      <c r="TMV175" s="122"/>
      <c r="TMW175" s="122"/>
      <c r="TMX175" s="122"/>
      <c r="TMY175" s="122"/>
      <c r="TMZ175" s="122"/>
      <c r="TNA175" s="122"/>
      <c r="TNB175" s="122"/>
      <c r="TNC175" s="122"/>
      <c r="TND175" s="122"/>
      <c r="TNE175" s="122"/>
      <c r="TNF175" s="122"/>
      <c r="TNG175" s="122"/>
      <c r="TNH175" s="122"/>
      <c r="TNI175" s="122"/>
      <c r="TNJ175" s="122"/>
      <c r="TNK175" s="122"/>
      <c r="TNL175" s="122"/>
      <c r="TNM175" s="122"/>
      <c r="TNN175" s="122"/>
      <c r="TNO175" s="122"/>
      <c r="TNP175" s="122"/>
      <c r="TNQ175" s="122"/>
      <c r="TNR175" s="122"/>
      <c r="TNS175" s="122"/>
      <c r="TNT175" s="122"/>
      <c r="TNU175" s="122"/>
      <c r="TNV175" s="122"/>
      <c r="TNW175" s="122"/>
      <c r="TNX175" s="122"/>
      <c r="TNY175" s="122"/>
      <c r="TNZ175" s="122"/>
      <c r="TOA175" s="122"/>
      <c r="TOB175" s="122"/>
      <c r="TOC175" s="122"/>
      <c r="TOD175" s="122"/>
      <c r="TOE175" s="122"/>
      <c r="TOF175" s="122"/>
      <c r="TOG175" s="122"/>
      <c r="TOH175" s="122"/>
      <c r="TOI175" s="122"/>
      <c r="TOJ175" s="122"/>
      <c r="TOK175" s="122"/>
      <c r="TOL175" s="122"/>
      <c r="TOM175" s="122"/>
      <c r="TON175" s="122"/>
      <c r="TOO175" s="122"/>
      <c r="TOP175" s="122"/>
      <c r="TOQ175" s="122"/>
      <c r="TOR175" s="122"/>
      <c r="TOS175" s="122"/>
      <c r="TOT175" s="122"/>
      <c r="TOU175" s="122"/>
      <c r="TOV175" s="122"/>
      <c r="TOW175" s="122"/>
      <c r="TOX175" s="122"/>
      <c r="TOY175" s="122"/>
      <c r="TOZ175" s="122"/>
      <c r="TPA175" s="122"/>
      <c r="TPB175" s="122"/>
      <c r="TPC175" s="122"/>
      <c r="TPD175" s="122"/>
      <c r="TPE175" s="122"/>
      <c r="TPF175" s="122"/>
      <c r="TPG175" s="122"/>
      <c r="TPH175" s="122"/>
      <c r="TPI175" s="122"/>
      <c r="TPJ175" s="122"/>
      <c r="TPK175" s="122"/>
      <c r="TPL175" s="122"/>
      <c r="TPM175" s="122"/>
      <c r="TPN175" s="122"/>
      <c r="TPO175" s="122"/>
      <c r="TPP175" s="122"/>
      <c r="TPQ175" s="122"/>
      <c r="TPR175" s="122"/>
      <c r="TPS175" s="122"/>
      <c r="TPT175" s="122"/>
      <c r="TPU175" s="122"/>
      <c r="TPV175" s="122"/>
      <c r="TPW175" s="122"/>
      <c r="TPX175" s="122"/>
      <c r="TPY175" s="122"/>
      <c r="TPZ175" s="122"/>
      <c r="TQA175" s="122"/>
      <c r="TQB175" s="122"/>
      <c r="TQC175" s="122"/>
      <c r="TQD175" s="122"/>
      <c r="TQE175" s="122"/>
      <c r="TQF175" s="122"/>
      <c r="TQG175" s="122"/>
      <c r="TQH175" s="122"/>
      <c r="TQI175" s="122"/>
      <c r="TQJ175" s="122"/>
      <c r="TQK175" s="122"/>
      <c r="TQL175" s="122"/>
      <c r="TQM175" s="122"/>
      <c r="TQN175" s="122"/>
      <c r="TQO175" s="122"/>
      <c r="TQP175" s="122"/>
      <c r="TQQ175" s="122"/>
      <c r="TQR175" s="122"/>
      <c r="TQS175" s="122"/>
      <c r="TQT175" s="122"/>
      <c r="TQU175" s="122"/>
      <c r="TQV175" s="122"/>
      <c r="TQW175" s="122"/>
      <c r="TQX175" s="122"/>
      <c r="TQY175" s="122"/>
      <c r="TQZ175" s="122"/>
      <c r="TRA175" s="122"/>
      <c r="TRB175" s="122"/>
      <c r="TRC175" s="122"/>
      <c r="TRD175" s="122"/>
      <c r="TRE175" s="122"/>
      <c r="TRF175" s="122"/>
      <c r="TRG175" s="122"/>
      <c r="TRH175" s="122"/>
      <c r="TRI175" s="122"/>
      <c r="TRJ175" s="122"/>
      <c r="TRK175" s="122"/>
      <c r="TRL175" s="122"/>
      <c r="TRM175" s="122"/>
      <c r="TRN175" s="122"/>
      <c r="TRO175" s="122"/>
      <c r="TRP175" s="122"/>
      <c r="TRQ175" s="122"/>
      <c r="TRR175" s="122"/>
      <c r="TRS175" s="122"/>
      <c r="TRT175" s="122"/>
      <c r="TRU175" s="122"/>
      <c r="TRV175" s="122"/>
      <c r="TRW175" s="122"/>
      <c r="TRX175" s="122"/>
      <c r="TRY175" s="122"/>
      <c r="TRZ175" s="122"/>
      <c r="TSA175" s="122"/>
      <c r="TSB175" s="122"/>
      <c r="TSC175" s="122"/>
      <c r="TSD175" s="122"/>
      <c r="TSE175" s="122"/>
      <c r="TSF175" s="122"/>
      <c r="TSG175" s="122"/>
      <c r="TSH175" s="122"/>
      <c r="TSI175" s="122"/>
      <c r="TSJ175" s="122"/>
      <c r="TSK175" s="122"/>
      <c r="TSL175" s="122"/>
      <c r="TSM175" s="122"/>
      <c r="TSN175" s="122"/>
      <c r="TSO175" s="122"/>
      <c r="TSP175" s="122"/>
      <c r="TSQ175" s="122"/>
      <c r="TSR175" s="122"/>
      <c r="TSS175" s="122"/>
      <c r="TST175" s="122"/>
      <c r="TSU175" s="122"/>
      <c r="TSV175" s="122"/>
      <c r="TSW175" s="122"/>
      <c r="TSX175" s="122"/>
      <c r="TSY175" s="122"/>
      <c r="TSZ175" s="122"/>
      <c r="TTA175" s="122"/>
      <c r="TTB175" s="122"/>
      <c r="TTC175" s="122"/>
      <c r="TTD175" s="122"/>
      <c r="TTE175" s="122"/>
      <c r="TTF175" s="122"/>
      <c r="TTG175" s="122"/>
      <c r="TTH175" s="122"/>
      <c r="TTI175" s="122"/>
      <c r="TTJ175" s="122"/>
      <c r="TTK175" s="122"/>
      <c r="TTL175" s="122"/>
      <c r="TTM175" s="122"/>
      <c r="TTN175" s="122"/>
      <c r="TTO175" s="122"/>
      <c r="TTP175" s="122"/>
      <c r="TTQ175" s="122"/>
      <c r="TTR175" s="122"/>
      <c r="TTS175" s="122"/>
      <c r="TTT175" s="122"/>
      <c r="TTU175" s="122"/>
      <c r="TTV175" s="122"/>
      <c r="TTW175" s="122"/>
      <c r="TTX175" s="122"/>
      <c r="TTY175" s="122"/>
      <c r="TTZ175" s="122"/>
      <c r="TUA175" s="122"/>
      <c r="TUB175" s="122"/>
      <c r="TUC175" s="122"/>
      <c r="TUD175" s="122"/>
      <c r="TUE175" s="122"/>
      <c r="TUF175" s="122"/>
      <c r="TUG175" s="122"/>
      <c r="TUH175" s="122"/>
      <c r="TUI175" s="122"/>
      <c r="TUJ175" s="122"/>
      <c r="TUK175" s="122"/>
      <c r="TUL175" s="122"/>
      <c r="TUM175" s="122"/>
      <c r="TUN175" s="122"/>
      <c r="TUO175" s="122"/>
      <c r="TUP175" s="122"/>
      <c r="TUQ175" s="122"/>
      <c r="TUR175" s="122"/>
      <c r="TUS175" s="122"/>
      <c r="TUT175" s="122"/>
      <c r="TUU175" s="122"/>
      <c r="TUV175" s="122"/>
      <c r="TUW175" s="122"/>
      <c r="TUX175" s="122"/>
      <c r="TUY175" s="122"/>
      <c r="TUZ175" s="122"/>
      <c r="TVA175" s="122"/>
      <c r="TVB175" s="122"/>
      <c r="TVC175" s="122"/>
      <c r="TVD175" s="122"/>
      <c r="TVE175" s="122"/>
      <c r="TVF175" s="122"/>
      <c r="TVG175" s="122"/>
      <c r="TVH175" s="122"/>
      <c r="TVI175" s="122"/>
      <c r="TVJ175" s="122"/>
      <c r="TVK175" s="122"/>
      <c r="TVL175" s="122"/>
      <c r="TVM175" s="122"/>
      <c r="TVN175" s="122"/>
      <c r="TVO175" s="122"/>
      <c r="TVP175" s="122"/>
      <c r="TVQ175" s="122"/>
      <c r="TVR175" s="122"/>
      <c r="TVS175" s="122"/>
      <c r="TVT175" s="122"/>
      <c r="TVU175" s="122"/>
      <c r="TVV175" s="122"/>
      <c r="TVW175" s="122"/>
      <c r="TVX175" s="122"/>
      <c r="TVY175" s="122"/>
      <c r="TVZ175" s="122"/>
      <c r="TWA175" s="122"/>
      <c r="TWB175" s="122"/>
      <c r="TWC175" s="122"/>
      <c r="TWD175" s="122"/>
      <c r="TWE175" s="122"/>
      <c r="TWF175" s="122"/>
      <c r="TWG175" s="122"/>
      <c r="TWH175" s="122"/>
      <c r="TWI175" s="122"/>
      <c r="TWJ175" s="122"/>
      <c r="TWK175" s="122"/>
      <c r="TWL175" s="122"/>
      <c r="TWM175" s="122"/>
      <c r="TWN175" s="122"/>
      <c r="TWO175" s="122"/>
      <c r="TWP175" s="122"/>
      <c r="TWQ175" s="122"/>
      <c r="TWR175" s="122"/>
      <c r="TWS175" s="122"/>
      <c r="TWT175" s="122"/>
      <c r="TWU175" s="122"/>
      <c r="TWV175" s="122"/>
      <c r="TWW175" s="122"/>
      <c r="TWX175" s="122"/>
      <c r="TWY175" s="122"/>
      <c r="TWZ175" s="122"/>
      <c r="TXA175" s="122"/>
      <c r="TXB175" s="122"/>
      <c r="TXC175" s="122"/>
      <c r="TXD175" s="122"/>
      <c r="TXE175" s="122"/>
      <c r="TXF175" s="122"/>
      <c r="TXG175" s="122"/>
      <c r="TXH175" s="122"/>
      <c r="TXI175" s="122"/>
      <c r="TXJ175" s="122"/>
      <c r="TXK175" s="122"/>
      <c r="TXL175" s="122"/>
      <c r="TXM175" s="122"/>
      <c r="TXN175" s="122"/>
      <c r="TXO175" s="122"/>
      <c r="TXP175" s="122"/>
      <c r="TXQ175" s="122"/>
      <c r="TXR175" s="122"/>
      <c r="TXS175" s="122"/>
      <c r="TXT175" s="122"/>
      <c r="TXU175" s="122"/>
      <c r="TXV175" s="122"/>
      <c r="TXW175" s="122"/>
      <c r="TXX175" s="122"/>
      <c r="TXY175" s="122"/>
      <c r="TXZ175" s="122"/>
      <c r="TYA175" s="122"/>
      <c r="TYB175" s="122"/>
      <c r="TYC175" s="122"/>
      <c r="TYD175" s="122"/>
      <c r="TYE175" s="122"/>
      <c r="TYF175" s="122"/>
      <c r="TYG175" s="122"/>
      <c r="TYH175" s="122"/>
      <c r="TYI175" s="122"/>
      <c r="TYJ175" s="122"/>
      <c r="TYK175" s="122"/>
      <c r="TYL175" s="122"/>
      <c r="TYM175" s="122"/>
      <c r="TYN175" s="122"/>
      <c r="TYO175" s="122"/>
      <c r="TYP175" s="122"/>
      <c r="TYQ175" s="122"/>
      <c r="TYR175" s="122"/>
      <c r="TYS175" s="122"/>
      <c r="TYT175" s="122"/>
      <c r="TYU175" s="122"/>
      <c r="TYV175" s="122"/>
      <c r="TYW175" s="122"/>
      <c r="TYX175" s="122"/>
      <c r="TYY175" s="122"/>
      <c r="TYZ175" s="122"/>
      <c r="TZA175" s="122"/>
      <c r="TZB175" s="122"/>
      <c r="TZC175" s="122"/>
      <c r="TZD175" s="122"/>
      <c r="TZE175" s="122"/>
      <c r="TZF175" s="122"/>
      <c r="TZG175" s="122"/>
      <c r="TZH175" s="122"/>
      <c r="TZI175" s="122"/>
      <c r="TZJ175" s="122"/>
      <c r="TZK175" s="122"/>
      <c r="TZL175" s="122"/>
      <c r="TZM175" s="122"/>
      <c r="TZN175" s="122"/>
      <c r="TZO175" s="122"/>
      <c r="TZP175" s="122"/>
      <c r="TZQ175" s="122"/>
      <c r="TZR175" s="122"/>
      <c r="TZS175" s="122"/>
      <c r="TZT175" s="122"/>
      <c r="TZU175" s="122"/>
      <c r="TZV175" s="122"/>
      <c r="TZW175" s="122"/>
      <c r="TZX175" s="122"/>
      <c r="TZY175" s="122"/>
      <c r="TZZ175" s="122"/>
      <c r="UAA175" s="122"/>
      <c r="UAB175" s="122"/>
      <c r="UAC175" s="122"/>
      <c r="UAD175" s="122"/>
      <c r="UAE175" s="122"/>
      <c r="UAF175" s="122"/>
      <c r="UAG175" s="122"/>
      <c r="UAH175" s="122"/>
      <c r="UAI175" s="122"/>
      <c r="UAJ175" s="122"/>
      <c r="UAK175" s="122"/>
      <c r="UAL175" s="122"/>
      <c r="UAM175" s="122"/>
      <c r="UAN175" s="122"/>
      <c r="UAO175" s="122"/>
      <c r="UAP175" s="122"/>
      <c r="UAQ175" s="122"/>
      <c r="UAR175" s="122"/>
      <c r="UAS175" s="122"/>
      <c r="UAT175" s="122"/>
      <c r="UAU175" s="122"/>
      <c r="UAV175" s="122"/>
      <c r="UAW175" s="122"/>
      <c r="UAX175" s="122"/>
      <c r="UAY175" s="122"/>
      <c r="UAZ175" s="122"/>
      <c r="UBA175" s="122"/>
      <c r="UBB175" s="122"/>
      <c r="UBC175" s="122"/>
      <c r="UBD175" s="122"/>
      <c r="UBE175" s="122"/>
      <c r="UBF175" s="122"/>
      <c r="UBG175" s="122"/>
      <c r="UBH175" s="122"/>
      <c r="UBI175" s="122"/>
      <c r="UBJ175" s="122"/>
      <c r="UBK175" s="122"/>
      <c r="UBL175" s="122"/>
      <c r="UBM175" s="122"/>
      <c r="UBN175" s="122"/>
      <c r="UBO175" s="122"/>
      <c r="UBP175" s="122"/>
      <c r="UBQ175" s="122"/>
      <c r="UBR175" s="122"/>
      <c r="UBS175" s="122"/>
      <c r="UBT175" s="122"/>
      <c r="UBU175" s="122"/>
      <c r="UBV175" s="122"/>
      <c r="UBW175" s="122"/>
      <c r="UBX175" s="122"/>
      <c r="UBY175" s="122"/>
      <c r="UBZ175" s="122"/>
      <c r="UCA175" s="122"/>
      <c r="UCB175" s="122"/>
      <c r="UCC175" s="122"/>
      <c r="UCD175" s="122"/>
      <c r="UCE175" s="122"/>
      <c r="UCF175" s="122"/>
      <c r="UCG175" s="122"/>
      <c r="UCH175" s="122"/>
      <c r="UCI175" s="122"/>
      <c r="UCJ175" s="122"/>
      <c r="UCK175" s="122"/>
      <c r="UCL175" s="122"/>
      <c r="UCM175" s="122"/>
      <c r="UCN175" s="122"/>
      <c r="UCO175" s="122"/>
      <c r="UCP175" s="122"/>
      <c r="UCQ175" s="122"/>
      <c r="UCR175" s="122"/>
      <c r="UCS175" s="122"/>
      <c r="UCT175" s="122"/>
      <c r="UCU175" s="122"/>
      <c r="UCV175" s="122"/>
      <c r="UCW175" s="122"/>
      <c r="UCX175" s="122"/>
      <c r="UCY175" s="122"/>
      <c r="UCZ175" s="122"/>
      <c r="UDA175" s="122"/>
      <c r="UDB175" s="122"/>
      <c r="UDC175" s="122"/>
      <c r="UDD175" s="122"/>
      <c r="UDE175" s="122"/>
      <c r="UDF175" s="122"/>
      <c r="UDG175" s="122"/>
      <c r="UDH175" s="122"/>
      <c r="UDI175" s="122"/>
      <c r="UDJ175" s="122"/>
      <c r="UDK175" s="122"/>
      <c r="UDL175" s="122"/>
      <c r="UDM175" s="122"/>
      <c r="UDN175" s="122"/>
      <c r="UDO175" s="122"/>
      <c r="UDP175" s="122"/>
      <c r="UDQ175" s="122"/>
      <c r="UDR175" s="122"/>
      <c r="UDS175" s="122"/>
      <c r="UDT175" s="122"/>
      <c r="UDU175" s="122"/>
      <c r="UDV175" s="122"/>
      <c r="UDW175" s="122"/>
      <c r="UDX175" s="122"/>
      <c r="UDY175" s="122"/>
      <c r="UDZ175" s="122"/>
      <c r="UEA175" s="122"/>
      <c r="UEB175" s="122"/>
      <c r="UEC175" s="122"/>
      <c r="UED175" s="122"/>
      <c r="UEE175" s="122"/>
      <c r="UEF175" s="122"/>
      <c r="UEG175" s="122"/>
      <c r="UEH175" s="122"/>
      <c r="UEI175" s="122"/>
      <c r="UEJ175" s="122"/>
      <c r="UEK175" s="122"/>
      <c r="UEL175" s="122"/>
      <c r="UEM175" s="122"/>
      <c r="UEN175" s="122"/>
      <c r="UEO175" s="122"/>
      <c r="UEP175" s="122"/>
      <c r="UEQ175" s="122"/>
      <c r="UER175" s="122"/>
      <c r="UES175" s="122"/>
      <c r="UET175" s="122"/>
      <c r="UEU175" s="122"/>
      <c r="UEV175" s="122"/>
      <c r="UEW175" s="122"/>
      <c r="UEX175" s="122"/>
      <c r="UEY175" s="122"/>
      <c r="UEZ175" s="122"/>
      <c r="UFA175" s="122"/>
      <c r="UFB175" s="122"/>
      <c r="UFC175" s="122"/>
      <c r="UFD175" s="122"/>
      <c r="UFE175" s="122"/>
      <c r="UFF175" s="122"/>
      <c r="UFG175" s="122"/>
      <c r="UFH175" s="122"/>
      <c r="UFI175" s="122"/>
      <c r="UFJ175" s="122"/>
      <c r="UFK175" s="122"/>
      <c r="UFL175" s="122"/>
      <c r="UFM175" s="122"/>
      <c r="UFN175" s="122"/>
      <c r="UFO175" s="122"/>
      <c r="UFP175" s="122"/>
      <c r="UFQ175" s="122"/>
      <c r="UFR175" s="122"/>
      <c r="UFS175" s="122"/>
      <c r="UFT175" s="122"/>
      <c r="UFU175" s="122"/>
      <c r="UFV175" s="122"/>
      <c r="UFW175" s="122"/>
      <c r="UFX175" s="122"/>
      <c r="UFY175" s="122"/>
      <c r="UFZ175" s="122"/>
      <c r="UGA175" s="122"/>
      <c r="UGB175" s="122"/>
      <c r="UGC175" s="122"/>
      <c r="UGD175" s="122"/>
      <c r="UGE175" s="122"/>
      <c r="UGF175" s="122"/>
      <c r="UGG175" s="122"/>
      <c r="UGH175" s="122"/>
      <c r="UGI175" s="122"/>
      <c r="UGJ175" s="122"/>
      <c r="UGK175" s="122"/>
      <c r="UGL175" s="122"/>
      <c r="UGM175" s="122"/>
      <c r="UGN175" s="122"/>
      <c r="UGO175" s="122"/>
      <c r="UGP175" s="122"/>
      <c r="UGQ175" s="122"/>
      <c r="UGR175" s="122"/>
      <c r="UGS175" s="122"/>
      <c r="UGT175" s="122"/>
      <c r="UGU175" s="122"/>
      <c r="UGV175" s="122"/>
      <c r="UGW175" s="122"/>
      <c r="UGX175" s="122"/>
      <c r="UGY175" s="122"/>
      <c r="UGZ175" s="122"/>
      <c r="UHA175" s="122"/>
      <c r="UHB175" s="122"/>
      <c r="UHC175" s="122"/>
      <c r="UHD175" s="122"/>
      <c r="UHE175" s="122"/>
      <c r="UHF175" s="122"/>
      <c r="UHG175" s="122"/>
      <c r="UHH175" s="122"/>
      <c r="UHI175" s="122"/>
      <c r="UHJ175" s="122"/>
      <c r="UHK175" s="122"/>
      <c r="UHL175" s="122"/>
      <c r="UHM175" s="122"/>
      <c r="UHN175" s="122"/>
      <c r="UHO175" s="122"/>
      <c r="UHP175" s="122"/>
      <c r="UHQ175" s="122"/>
      <c r="UHR175" s="122"/>
      <c r="UHS175" s="122"/>
      <c r="UHT175" s="122"/>
      <c r="UHU175" s="122"/>
      <c r="UHV175" s="122"/>
      <c r="UHW175" s="122"/>
      <c r="UHX175" s="122"/>
      <c r="UHY175" s="122"/>
      <c r="UHZ175" s="122"/>
      <c r="UIA175" s="122"/>
      <c r="UIB175" s="122"/>
      <c r="UIC175" s="122"/>
      <c r="UID175" s="122"/>
      <c r="UIE175" s="122"/>
      <c r="UIF175" s="122"/>
      <c r="UIG175" s="122"/>
      <c r="UIH175" s="122"/>
      <c r="UII175" s="122"/>
      <c r="UIJ175" s="122"/>
      <c r="UIK175" s="122"/>
      <c r="UIL175" s="122"/>
      <c r="UIM175" s="122"/>
      <c r="UIN175" s="122"/>
      <c r="UIO175" s="122"/>
      <c r="UIP175" s="122"/>
      <c r="UIQ175" s="122"/>
      <c r="UIR175" s="122"/>
      <c r="UIS175" s="122"/>
      <c r="UIT175" s="122"/>
      <c r="UIU175" s="122"/>
      <c r="UIV175" s="122"/>
      <c r="UIW175" s="122"/>
      <c r="UIX175" s="122"/>
      <c r="UIY175" s="122"/>
      <c r="UIZ175" s="122"/>
      <c r="UJA175" s="122"/>
      <c r="UJB175" s="122"/>
      <c r="UJC175" s="122"/>
      <c r="UJD175" s="122"/>
      <c r="UJE175" s="122"/>
      <c r="UJF175" s="122"/>
      <c r="UJG175" s="122"/>
      <c r="UJH175" s="122"/>
      <c r="UJI175" s="122"/>
      <c r="UJJ175" s="122"/>
      <c r="UJK175" s="122"/>
      <c r="UJL175" s="122"/>
      <c r="UJM175" s="122"/>
      <c r="UJN175" s="122"/>
      <c r="UJO175" s="122"/>
      <c r="UJP175" s="122"/>
      <c r="UJQ175" s="122"/>
      <c r="UJR175" s="122"/>
      <c r="UJS175" s="122"/>
      <c r="UJT175" s="122"/>
      <c r="UJU175" s="122"/>
      <c r="UJV175" s="122"/>
      <c r="UJW175" s="122"/>
      <c r="UJX175" s="122"/>
      <c r="UJY175" s="122"/>
      <c r="UJZ175" s="122"/>
      <c r="UKA175" s="122"/>
      <c r="UKB175" s="122"/>
      <c r="UKC175" s="122"/>
      <c r="UKD175" s="122"/>
      <c r="UKE175" s="122"/>
      <c r="UKF175" s="122"/>
      <c r="UKG175" s="122"/>
      <c r="UKH175" s="122"/>
      <c r="UKI175" s="122"/>
      <c r="UKJ175" s="122"/>
      <c r="UKK175" s="122"/>
      <c r="UKL175" s="122"/>
      <c r="UKM175" s="122"/>
      <c r="UKN175" s="122"/>
      <c r="UKO175" s="122"/>
      <c r="UKP175" s="122"/>
      <c r="UKQ175" s="122"/>
      <c r="UKR175" s="122"/>
      <c r="UKS175" s="122"/>
      <c r="UKT175" s="122"/>
      <c r="UKU175" s="122"/>
      <c r="UKV175" s="122"/>
      <c r="UKW175" s="122"/>
      <c r="UKX175" s="122"/>
      <c r="UKY175" s="122"/>
      <c r="UKZ175" s="122"/>
      <c r="ULA175" s="122"/>
      <c r="ULB175" s="122"/>
      <c r="ULC175" s="122"/>
      <c r="ULD175" s="122"/>
      <c r="ULE175" s="122"/>
      <c r="ULF175" s="122"/>
      <c r="ULG175" s="122"/>
      <c r="ULH175" s="122"/>
      <c r="ULI175" s="122"/>
      <c r="ULJ175" s="122"/>
      <c r="ULK175" s="122"/>
      <c r="ULL175" s="122"/>
      <c r="ULM175" s="122"/>
      <c r="ULN175" s="122"/>
      <c r="ULO175" s="122"/>
      <c r="ULP175" s="122"/>
      <c r="ULQ175" s="122"/>
      <c r="ULR175" s="122"/>
      <c r="ULS175" s="122"/>
      <c r="ULT175" s="122"/>
      <c r="ULU175" s="122"/>
      <c r="ULV175" s="122"/>
      <c r="ULW175" s="122"/>
      <c r="ULX175" s="122"/>
      <c r="ULY175" s="122"/>
      <c r="ULZ175" s="122"/>
      <c r="UMA175" s="122"/>
      <c r="UMB175" s="122"/>
      <c r="UMC175" s="122"/>
      <c r="UMD175" s="122"/>
      <c r="UME175" s="122"/>
      <c r="UMF175" s="122"/>
      <c r="UMG175" s="122"/>
      <c r="UMH175" s="122"/>
      <c r="UMI175" s="122"/>
      <c r="UMJ175" s="122"/>
      <c r="UMK175" s="122"/>
      <c r="UML175" s="122"/>
      <c r="UMM175" s="122"/>
      <c r="UMN175" s="122"/>
      <c r="UMO175" s="122"/>
      <c r="UMP175" s="122"/>
      <c r="UMQ175" s="122"/>
      <c r="UMR175" s="122"/>
      <c r="UMS175" s="122"/>
      <c r="UMT175" s="122"/>
      <c r="UMU175" s="122"/>
      <c r="UMV175" s="122"/>
      <c r="UMW175" s="122"/>
      <c r="UMX175" s="122"/>
      <c r="UMY175" s="122"/>
      <c r="UMZ175" s="122"/>
      <c r="UNA175" s="122"/>
      <c r="UNB175" s="122"/>
      <c r="UNC175" s="122"/>
      <c r="UND175" s="122"/>
      <c r="UNE175" s="122"/>
      <c r="UNF175" s="122"/>
      <c r="UNG175" s="122"/>
      <c r="UNH175" s="122"/>
      <c r="UNI175" s="122"/>
      <c r="UNJ175" s="122"/>
      <c r="UNK175" s="122"/>
      <c r="UNL175" s="122"/>
      <c r="UNM175" s="122"/>
      <c r="UNN175" s="122"/>
      <c r="UNO175" s="122"/>
      <c r="UNP175" s="122"/>
      <c r="UNQ175" s="122"/>
      <c r="UNR175" s="122"/>
      <c r="UNS175" s="122"/>
      <c r="UNT175" s="122"/>
      <c r="UNU175" s="122"/>
      <c r="UNV175" s="122"/>
      <c r="UNW175" s="122"/>
      <c r="UNX175" s="122"/>
      <c r="UNY175" s="122"/>
      <c r="UNZ175" s="122"/>
      <c r="UOA175" s="122"/>
      <c r="UOB175" s="122"/>
      <c r="UOC175" s="122"/>
      <c r="UOD175" s="122"/>
      <c r="UOE175" s="122"/>
      <c r="UOF175" s="122"/>
      <c r="UOG175" s="122"/>
      <c r="UOH175" s="122"/>
      <c r="UOI175" s="122"/>
      <c r="UOJ175" s="122"/>
      <c r="UOK175" s="122"/>
      <c r="UOL175" s="122"/>
      <c r="UOM175" s="122"/>
      <c r="UON175" s="122"/>
      <c r="UOO175" s="122"/>
      <c r="UOP175" s="122"/>
      <c r="UOQ175" s="122"/>
      <c r="UOR175" s="122"/>
      <c r="UOS175" s="122"/>
      <c r="UOT175" s="122"/>
      <c r="UOU175" s="122"/>
      <c r="UOV175" s="122"/>
      <c r="UOW175" s="122"/>
      <c r="UOX175" s="122"/>
      <c r="UOY175" s="122"/>
      <c r="UOZ175" s="122"/>
      <c r="UPA175" s="122"/>
      <c r="UPB175" s="122"/>
      <c r="UPC175" s="122"/>
      <c r="UPD175" s="122"/>
      <c r="UPE175" s="122"/>
      <c r="UPF175" s="122"/>
      <c r="UPG175" s="122"/>
      <c r="UPH175" s="122"/>
      <c r="UPI175" s="122"/>
      <c r="UPJ175" s="122"/>
      <c r="UPK175" s="122"/>
      <c r="UPL175" s="122"/>
      <c r="UPM175" s="122"/>
      <c r="UPN175" s="122"/>
      <c r="UPO175" s="122"/>
      <c r="UPP175" s="122"/>
      <c r="UPQ175" s="122"/>
      <c r="UPR175" s="122"/>
      <c r="UPS175" s="122"/>
      <c r="UPT175" s="122"/>
      <c r="UPU175" s="122"/>
      <c r="UPV175" s="122"/>
      <c r="UPW175" s="122"/>
      <c r="UPX175" s="122"/>
      <c r="UPY175" s="122"/>
      <c r="UPZ175" s="122"/>
      <c r="UQA175" s="122"/>
      <c r="UQB175" s="122"/>
      <c r="UQC175" s="122"/>
      <c r="UQD175" s="122"/>
      <c r="UQE175" s="122"/>
      <c r="UQF175" s="122"/>
      <c r="UQG175" s="122"/>
      <c r="UQH175" s="122"/>
      <c r="UQI175" s="122"/>
      <c r="UQJ175" s="122"/>
      <c r="UQK175" s="122"/>
      <c r="UQL175" s="122"/>
      <c r="UQM175" s="122"/>
      <c r="UQN175" s="122"/>
      <c r="UQO175" s="122"/>
      <c r="UQP175" s="122"/>
      <c r="UQQ175" s="122"/>
      <c r="UQR175" s="122"/>
      <c r="UQS175" s="122"/>
      <c r="UQT175" s="122"/>
      <c r="UQU175" s="122"/>
      <c r="UQV175" s="122"/>
      <c r="UQW175" s="122"/>
      <c r="UQX175" s="122"/>
      <c r="UQY175" s="122"/>
      <c r="UQZ175" s="122"/>
      <c r="URA175" s="122"/>
      <c r="URB175" s="122"/>
      <c r="URC175" s="122"/>
      <c r="URD175" s="122"/>
      <c r="URE175" s="122"/>
      <c r="URF175" s="122"/>
      <c r="URG175" s="122"/>
      <c r="URH175" s="122"/>
      <c r="URI175" s="122"/>
      <c r="URJ175" s="122"/>
      <c r="URK175" s="122"/>
      <c r="URL175" s="122"/>
      <c r="URM175" s="122"/>
      <c r="URN175" s="122"/>
      <c r="URO175" s="122"/>
      <c r="URP175" s="122"/>
      <c r="URQ175" s="122"/>
      <c r="URR175" s="122"/>
      <c r="URS175" s="122"/>
      <c r="URT175" s="122"/>
      <c r="URU175" s="122"/>
      <c r="URV175" s="122"/>
      <c r="URW175" s="122"/>
      <c r="URX175" s="122"/>
      <c r="URY175" s="122"/>
      <c r="URZ175" s="122"/>
      <c r="USA175" s="122"/>
      <c r="USB175" s="122"/>
      <c r="USC175" s="122"/>
      <c r="USD175" s="122"/>
      <c r="USE175" s="122"/>
      <c r="USF175" s="122"/>
      <c r="USG175" s="122"/>
      <c r="USH175" s="122"/>
      <c r="USI175" s="122"/>
      <c r="USJ175" s="122"/>
      <c r="USK175" s="122"/>
      <c r="USL175" s="122"/>
      <c r="USM175" s="122"/>
      <c r="USN175" s="122"/>
      <c r="USO175" s="122"/>
      <c r="USP175" s="122"/>
      <c r="USQ175" s="122"/>
      <c r="USR175" s="122"/>
      <c r="USS175" s="122"/>
      <c r="UST175" s="122"/>
      <c r="USU175" s="122"/>
      <c r="USV175" s="122"/>
      <c r="USW175" s="122"/>
      <c r="USX175" s="122"/>
      <c r="USY175" s="122"/>
      <c r="USZ175" s="122"/>
      <c r="UTA175" s="122"/>
      <c r="UTB175" s="122"/>
      <c r="UTC175" s="122"/>
      <c r="UTD175" s="122"/>
      <c r="UTE175" s="122"/>
      <c r="UTF175" s="122"/>
      <c r="UTG175" s="122"/>
      <c r="UTH175" s="122"/>
      <c r="UTI175" s="122"/>
      <c r="UTJ175" s="122"/>
      <c r="UTK175" s="122"/>
      <c r="UTL175" s="122"/>
      <c r="UTM175" s="122"/>
      <c r="UTN175" s="122"/>
      <c r="UTO175" s="122"/>
      <c r="UTP175" s="122"/>
      <c r="UTQ175" s="122"/>
      <c r="UTR175" s="122"/>
      <c r="UTS175" s="122"/>
      <c r="UTT175" s="122"/>
      <c r="UTU175" s="122"/>
      <c r="UTV175" s="122"/>
      <c r="UTW175" s="122"/>
      <c r="UTX175" s="122"/>
      <c r="UTY175" s="122"/>
      <c r="UTZ175" s="122"/>
      <c r="UUA175" s="122"/>
      <c r="UUB175" s="122"/>
      <c r="UUC175" s="122"/>
      <c r="UUD175" s="122"/>
      <c r="UUE175" s="122"/>
      <c r="UUF175" s="122"/>
      <c r="UUG175" s="122"/>
      <c r="UUH175" s="122"/>
      <c r="UUI175" s="122"/>
      <c r="UUJ175" s="122"/>
      <c r="UUK175" s="122"/>
      <c r="UUL175" s="122"/>
      <c r="UUM175" s="122"/>
      <c r="UUN175" s="122"/>
      <c r="UUO175" s="122"/>
      <c r="UUP175" s="122"/>
      <c r="UUQ175" s="122"/>
      <c r="UUR175" s="122"/>
      <c r="UUS175" s="122"/>
      <c r="UUT175" s="122"/>
      <c r="UUU175" s="122"/>
      <c r="UUV175" s="122"/>
      <c r="UUW175" s="122"/>
      <c r="UUX175" s="122"/>
      <c r="UUY175" s="122"/>
      <c r="UUZ175" s="122"/>
      <c r="UVA175" s="122"/>
      <c r="UVB175" s="122"/>
      <c r="UVC175" s="122"/>
      <c r="UVD175" s="122"/>
      <c r="UVE175" s="122"/>
      <c r="UVF175" s="122"/>
      <c r="UVG175" s="122"/>
      <c r="UVH175" s="122"/>
      <c r="UVI175" s="122"/>
      <c r="UVJ175" s="122"/>
      <c r="UVK175" s="122"/>
      <c r="UVL175" s="122"/>
      <c r="UVM175" s="122"/>
      <c r="UVN175" s="122"/>
      <c r="UVO175" s="122"/>
      <c r="UVP175" s="122"/>
      <c r="UVQ175" s="122"/>
      <c r="UVR175" s="122"/>
      <c r="UVS175" s="122"/>
      <c r="UVT175" s="122"/>
      <c r="UVU175" s="122"/>
      <c r="UVV175" s="122"/>
      <c r="UVW175" s="122"/>
      <c r="UVX175" s="122"/>
      <c r="UVY175" s="122"/>
      <c r="UVZ175" s="122"/>
      <c r="UWA175" s="122"/>
      <c r="UWB175" s="122"/>
      <c r="UWC175" s="122"/>
      <c r="UWD175" s="122"/>
      <c r="UWE175" s="122"/>
      <c r="UWF175" s="122"/>
      <c r="UWG175" s="122"/>
      <c r="UWH175" s="122"/>
      <c r="UWI175" s="122"/>
      <c r="UWJ175" s="122"/>
      <c r="UWK175" s="122"/>
      <c r="UWL175" s="122"/>
      <c r="UWM175" s="122"/>
      <c r="UWN175" s="122"/>
      <c r="UWO175" s="122"/>
      <c r="UWP175" s="122"/>
      <c r="UWQ175" s="122"/>
      <c r="UWR175" s="122"/>
      <c r="UWS175" s="122"/>
      <c r="UWT175" s="122"/>
      <c r="UWU175" s="122"/>
      <c r="UWV175" s="122"/>
      <c r="UWW175" s="122"/>
      <c r="UWX175" s="122"/>
      <c r="UWY175" s="122"/>
      <c r="UWZ175" s="122"/>
      <c r="UXA175" s="122"/>
      <c r="UXB175" s="122"/>
      <c r="UXC175" s="122"/>
      <c r="UXD175" s="122"/>
      <c r="UXE175" s="122"/>
      <c r="UXF175" s="122"/>
      <c r="UXG175" s="122"/>
      <c r="UXH175" s="122"/>
      <c r="UXI175" s="122"/>
      <c r="UXJ175" s="122"/>
      <c r="UXK175" s="122"/>
      <c r="UXL175" s="122"/>
      <c r="UXM175" s="122"/>
      <c r="UXN175" s="122"/>
      <c r="UXO175" s="122"/>
      <c r="UXP175" s="122"/>
      <c r="UXQ175" s="122"/>
      <c r="UXR175" s="122"/>
      <c r="UXS175" s="122"/>
      <c r="UXT175" s="122"/>
      <c r="UXU175" s="122"/>
      <c r="UXV175" s="122"/>
      <c r="UXW175" s="122"/>
      <c r="UXX175" s="122"/>
      <c r="UXY175" s="122"/>
      <c r="UXZ175" s="122"/>
      <c r="UYA175" s="122"/>
      <c r="UYB175" s="122"/>
      <c r="UYC175" s="122"/>
      <c r="UYD175" s="122"/>
      <c r="UYE175" s="122"/>
      <c r="UYF175" s="122"/>
      <c r="UYG175" s="122"/>
      <c r="UYH175" s="122"/>
      <c r="UYI175" s="122"/>
      <c r="UYJ175" s="122"/>
      <c r="UYK175" s="122"/>
      <c r="UYL175" s="122"/>
      <c r="UYM175" s="122"/>
      <c r="UYN175" s="122"/>
      <c r="UYO175" s="122"/>
      <c r="UYP175" s="122"/>
      <c r="UYQ175" s="122"/>
      <c r="UYR175" s="122"/>
      <c r="UYS175" s="122"/>
      <c r="UYT175" s="122"/>
      <c r="UYU175" s="122"/>
      <c r="UYV175" s="122"/>
      <c r="UYW175" s="122"/>
      <c r="UYX175" s="122"/>
      <c r="UYY175" s="122"/>
      <c r="UYZ175" s="122"/>
      <c r="UZA175" s="122"/>
      <c r="UZB175" s="122"/>
      <c r="UZC175" s="122"/>
      <c r="UZD175" s="122"/>
      <c r="UZE175" s="122"/>
      <c r="UZF175" s="122"/>
      <c r="UZG175" s="122"/>
      <c r="UZH175" s="122"/>
      <c r="UZI175" s="122"/>
      <c r="UZJ175" s="122"/>
      <c r="UZK175" s="122"/>
      <c r="UZL175" s="122"/>
      <c r="UZM175" s="122"/>
      <c r="UZN175" s="122"/>
      <c r="UZO175" s="122"/>
      <c r="UZP175" s="122"/>
      <c r="UZQ175" s="122"/>
      <c r="UZR175" s="122"/>
      <c r="UZS175" s="122"/>
      <c r="UZT175" s="122"/>
      <c r="UZU175" s="122"/>
      <c r="UZV175" s="122"/>
      <c r="UZW175" s="122"/>
      <c r="UZX175" s="122"/>
      <c r="UZY175" s="122"/>
      <c r="UZZ175" s="122"/>
      <c r="VAA175" s="122"/>
      <c r="VAB175" s="122"/>
      <c r="VAC175" s="122"/>
      <c r="VAD175" s="122"/>
      <c r="VAE175" s="122"/>
      <c r="VAF175" s="122"/>
      <c r="VAG175" s="122"/>
      <c r="VAH175" s="122"/>
      <c r="VAI175" s="122"/>
      <c r="VAJ175" s="122"/>
      <c r="VAK175" s="122"/>
      <c r="VAL175" s="122"/>
      <c r="VAM175" s="122"/>
      <c r="VAN175" s="122"/>
      <c r="VAO175" s="122"/>
      <c r="VAP175" s="122"/>
      <c r="VAQ175" s="122"/>
      <c r="VAR175" s="122"/>
      <c r="VAS175" s="122"/>
      <c r="VAT175" s="122"/>
      <c r="VAU175" s="122"/>
      <c r="VAV175" s="122"/>
      <c r="VAW175" s="122"/>
      <c r="VAX175" s="122"/>
      <c r="VAY175" s="122"/>
      <c r="VAZ175" s="122"/>
      <c r="VBA175" s="122"/>
      <c r="VBB175" s="122"/>
      <c r="VBC175" s="122"/>
      <c r="VBD175" s="122"/>
      <c r="VBE175" s="122"/>
      <c r="VBF175" s="122"/>
      <c r="VBG175" s="122"/>
      <c r="VBH175" s="122"/>
      <c r="VBI175" s="122"/>
      <c r="VBJ175" s="122"/>
      <c r="VBK175" s="122"/>
      <c r="VBL175" s="122"/>
      <c r="VBM175" s="122"/>
      <c r="VBN175" s="122"/>
      <c r="VBO175" s="122"/>
      <c r="VBP175" s="122"/>
      <c r="VBQ175" s="122"/>
      <c r="VBR175" s="122"/>
      <c r="VBS175" s="122"/>
      <c r="VBT175" s="122"/>
      <c r="VBU175" s="122"/>
      <c r="VBV175" s="122"/>
      <c r="VBW175" s="122"/>
      <c r="VBX175" s="122"/>
      <c r="VBY175" s="122"/>
      <c r="VBZ175" s="122"/>
      <c r="VCA175" s="122"/>
      <c r="VCB175" s="122"/>
      <c r="VCC175" s="122"/>
      <c r="VCD175" s="122"/>
      <c r="VCE175" s="122"/>
      <c r="VCF175" s="122"/>
      <c r="VCG175" s="122"/>
      <c r="VCH175" s="122"/>
      <c r="VCI175" s="122"/>
      <c r="VCJ175" s="122"/>
      <c r="VCK175" s="122"/>
      <c r="VCL175" s="122"/>
      <c r="VCM175" s="122"/>
      <c r="VCN175" s="122"/>
      <c r="VCO175" s="122"/>
      <c r="VCP175" s="122"/>
      <c r="VCQ175" s="122"/>
      <c r="VCR175" s="122"/>
      <c r="VCS175" s="122"/>
      <c r="VCT175" s="122"/>
      <c r="VCU175" s="122"/>
      <c r="VCV175" s="122"/>
      <c r="VCW175" s="122"/>
      <c r="VCX175" s="122"/>
      <c r="VCY175" s="122"/>
      <c r="VCZ175" s="122"/>
      <c r="VDA175" s="122"/>
      <c r="VDB175" s="122"/>
      <c r="VDC175" s="122"/>
      <c r="VDD175" s="122"/>
      <c r="VDE175" s="122"/>
      <c r="VDF175" s="122"/>
      <c r="VDG175" s="122"/>
      <c r="VDH175" s="122"/>
      <c r="VDI175" s="122"/>
      <c r="VDJ175" s="122"/>
      <c r="VDK175" s="122"/>
      <c r="VDL175" s="122"/>
      <c r="VDM175" s="122"/>
      <c r="VDN175" s="122"/>
      <c r="VDO175" s="122"/>
      <c r="VDP175" s="122"/>
      <c r="VDQ175" s="122"/>
      <c r="VDR175" s="122"/>
      <c r="VDS175" s="122"/>
      <c r="VDT175" s="122"/>
      <c r="VDU175" s="122"/>
      <c r="VDV175" s="122"/>
      <c r="VDW175" s="122"/>
      <c r="VDX175" s="122"/>
      <c r="VDY175" s="122"/>
      <c r="VDZ175" s="122"/>
      <c r="VEA175" s="122"/>
      <c r="VEB175" s="122"/>
      <c r="VEC175" s="122"/>
      <c r="VED175" s="122"/>
      <c r="VEE175" s="122"/>
      <c r="VEF175" s="122"/>
      <c r="VEG175" s="122"/>
      <c r="VEH175" s="122"/>
      <c r="VEI175" s="122"/>
      <c r="VEJ175" s="122"/>
      <c r="VEK175" s="122"/>
      <c r="VEL175" s="122"/>
      <c r="VEM175" s="122"/>
      <c r="VEN175" s="122"/>
      <c r="VEO175" s="122"/>
      <c r="VEP175" s="122"/>
      <c r="VEQ175" s="122"/>
      <c r="VER175" s="122"/>
      <c r="VES175" s="122"/>
      <c r="VET175" s="122"/>
      <c r="VEU175" s="122"/>
      <c r="VEV175" s="122"/>
      <c r="VEW175" s="122"/>
      <c r="VEX175" s="122"/>
      <c r="VEY175" s="122"/>
      <c r="VEZ175" s="122"/>
      <c r="VFA175" s="122"/>
      <c r="VFB175" s="122"/>
      <c r="VFC175" s="122"/>
      <c r="VFD175" s="122"/>
      <c r="VFE175" s="122"/>
      <c r="VFF175" s="122"/>
      <c r="VFG175" s="122"/>
      <c r="VFH175" s="122"/>
      <c r="VFI175" s="122"/>
      <c r="VFJ175" s="122"/>
      <c r="VFK175" s="122"/>
      <c r="VFL175" s="122"/>
      <c r="VFM175" s="122"/>
      <c r="VFN175" s="122"/>
      <c r="VFO175" s="122"/>
      <c r="VFP175" s="122"/>
      <c r="VFQ175" s="122"/>
      <c r="VFR175" s="122"/>
      <c r="VFS175" s="122"/>
      <c r="VFT175" s="122"/>
      <c r="VFU175" s="122"/>
      <c r="VFV175" s="122"/>
      <c r="VFW175" s="122"/>
      <c r="VFX175" s="122"/>
      <c r="VFY175" s="122"/>
      <c r="VFZ175" s="122"/>
      <c r="VGA175" s="122"/>
      <c r="VGB175" s="122"/>
      <c r="VGC175" s="122"/>
      <c r="VGD175" s="122"/>
      <c r="VGE175" s="122"/>
      <c r="VGF175" s="122"/>
      <c r="VGG175" s="122"/>
      <c r="VGH175" s="122"/>
      <c r="VGI175" s="122"/>
      <c r="VGJ175" s="122"/>
      <c r="VGK175" s="122"/>
      <c r="VGL175" s="122"/>
      <c r="VGM175" s="122"/>
      <c r="VGN175" s="122"/>
      <c r="VGO175" s="122"/>
      <c r="VGP175" s="122"/>
      <c r="VGQ175" s="122"/>
      <c r="VGR175" s="122"/>
      <c r="VGS175" s="122"/>
      <c r="VGT175" s="122"/>
      <c r="VGU175" s="122"/>
      <c r="VGV175" s="122"/>
      <c r="VGW175" s="122"/>
      <c r="VGX175" s="122"/>
      <c r="VGY175" s="122"/>
      <c r="VGZ175" s="122"/>
      <c r="VHA175" s="122"/>
      <c r="VHB175" s="122"/>
      <c r="VHC175" s="122"/>
      <c r="VHD175" s="122"/>
      <c r="VHE175" s="122"/>
      <c r="VHF175" s="122"/>
      <c r="VHG175" s="122"/>
      <c r="VHH175" s="122"/>
      <c r="VHI175" s="122"/>
      <c r="VHJ175" s="122"/>
      <c r="VHK175" s="122"/>
      <c r="VHL175" s="122"/>
      <c r="VHM175" s="122"/>
      <c r="VHN175" s="122"/>
      <c r="VHO175" s="122"/>
      <c r="VHP175" s="122"/>
      <c r="VHQ175" s="122"/>
      <c r="VHR175" s="122"/>
      <c r="VHS175" s="122"/>
      <c r="VHT175" s="122"/>
      <c r="VHU175" s="122"/>
      <c r="VHV175" s="122"/>
      <c r="VHW175" s="122"/>
      <c r="VHX175" s="122"/>
      <c r="VHY175" s="122"/>
      <c r="VHZ175" s="122"/>
      <c r="VIA175" s="122"/>
      <c r="VIB175" s="122"/>
      <c r="VIC175" s="122"/>
      <c r="VID175" s="122"/>
      <c r="VIE175" s="122"/>
      <c r="VIF175" s="122"/>
      <c r="VIG175" s="122"/>
      <c r="VIH175" s="122"/>
      <c r="VII175" s="122"/>
      <c r="VIJ175" s="122"/>
      <c r="VIK175" s="122"/>
      <c r="VIL175" s="122"/>
      <c r="VIM175" s="122"/>
      <c r="VIN175" s="122"/>
      <c r="VIO175" s="122"/>
      <c r="VIP175" s="122"/>
      <c r="VIQ175" s="122"/>
      <c r="VIR175" s="122"/>
      <c r="VIS175" s="122"/>
      <c r="VIT175" s="122"/>
      <c r="VIU175" s="122"/>
      <c r="VIV175" s="122"/>
      <c r="VIW175" s="122"/>
      <c r="VIX175" s="122"/>
      <c r="VIY175" s="122"/>
      <c r="VIZ175" s="122"/>
      <c r="VJA175" s="122"/>
      <c r="VJB175" s="122"/>
      <c r="VJC175" s="122"/>
      <c r="VJD175" s="122"/>
      <c r="VJE175" s="122"/>
      <c r="VJF175" s="122"/>
      <c r="VJG175" s="122"/>
      <c r="VJH175" s="122"/>
      <c r="VJI175" s="122"/>
      <c r="VJJ175" s="122"/>
      <c r="VJK175" s="122"/>
      <c r="VJL175" s="122"/>
      <c r="VJM175" s="122"/>
      <c r="VJN175" s="122"/>
      <c r="VJO175" s="122"/>
      <c r="VJP175" s="122"/>
      <c r="VJQ175" s="122"/>
      <c r="VJR175" s="122"/>
      <c r="VJS175" s="122"/>
      <c r="VJT175" s="122"/>
      <c r="VJU175" s="122"/>
      <c r="VJV175" s="122"/>
      <c r="VJW175" s="122"/>
      <c r="VJX175" s="122"/>
      <c r="VJY175" s="122"/>
      <c r="VJZ175" s="122"/>
      <c r="VKA175" s="122"/>
      <c r="VKB175" s="122"/>
      <c r="VKC175" s="122"/>
      <c r="VKD175" s="122"/>
      <c r="VKE175" s="122"/>
      <c r="VKF175" s="122"/>
      <c r="VKG175" s="122"/>
      <c r="VKH175" s="122"/>
      <c r="VKI175" s="122"/>
      <c r="VKJ175" s="122"/>
      <c r="VKK175" s="122"/>
      <c r="VKL175" s="122"/>
      <c r="VKM175" s="122"/>
      <c r="VKN175" s="122"/>
      <c r="VKO175" s="122"/>
      <c r="VKP175" s="122"/>
      <c r="VKQ175" s="122"/>
      <c r="VKR175" s="122"/>
      <c r="VKS175" s="122"/>
      <c r="VKT175" s="122"/>
      <c r="VKU175" s="122"/>
      <c r="VKV175" s="122"/>
      <c r="VKW175" s="122"/>
      <c r="VKX175" s="122"/>
      <c r="VKY175" s="122"/>
      <c r="VKZ175" s="122"/>
      <c r="VLA175" s="122"/>
      <c r="VLB175" s="122"/>
      <c r="VLC175" s="122"/>
      <c r="VLD175" s="122"/>
      <c r="VLE175" s="122"/>
      <c r="VLF175" s="122"/>
      <c r="VLG175" s="122"/>
      <c r="VLH175" s="122"/>
      <c r="VLI175" s="122"/>
      <c r="VLJ175" s="122"/>
      <c r="VLK175" s="122"/>
      <c r="VLL175" s="122"/>
      <c r="VLM175" s="122"/>
      <c r="VLN175" s="122"/>
      <c r="VLO175" s="122"/>
      <c r="VLP175" s="122"/>
      <c r="VLQ175" s="122"/>
      <c r="VLR175" s="122"/>
      <c r="VLS175" s="122"/>
      <c r="VLT175" s="122"/>
      <c r="VLU175" s="122"/>
      <c r="VLV175" s="122"/>
      <c r="VLW175" s="122"/>
      <c r="VLX175" s="122"/>
      <c r="VLY175" s="122"/>
      <c r="VLZ175" s="122"/>
      <c r="VMA175" s="122"/>
      <c r="VMB175" s="122"/>
      <c r="VMC175" s="122"/>
      <c r="VMD175" s="122"/>
      <c r="VME175" s="122"/>
      <c r="VMF175" s="122"/>
      <c r="VMG175" s="122"/>
      <c r="VMH175" s="122"/>
      <c r="VMI175" s="122"/>
      <c r="VMJ175" s="122"/>
      <c r="VMK175" s="122"/>
      <c r="VML175" s="122"/>
      <c r="VMM175" s="122"/>
      <c r="VMN175" s="122"/>
      <c r="VMO175" s="122"/>
      <c r="VMP175" s="122"/>
      <c r="VMQ175" s="122"/>
      <c r="VMR175" s="122"/>
      <c r="VMS175" s="122"/>
      <c r="VMT175" s="122"/>
      <c r="VMU175" s="122"/>
      <c r="VMV175" s="122"/>
      <c r="VMW175" s="122"/>
      <c r="VMX175" s="122"/>
      <c r="VMY175" s="122"/>
      <c r="VMZ175" s="122"/>
      <c r="VNA175" s="122"/>
      <c r="VNB175" s="122"/>
      <c r="VNC175" s="122"/>
      <c r="VND175" s="122"/>
      <c r="VNE175" s="122"/>
      <c r="VNF175" s="122"/>
      <c r="VNG175" s="122"/>
      <c r="VNH175" s="122"/>
      <c r="VNI175" s="122"/>
      <c r="VNJ175" s="122"/>
      <c r="VNK175" s="122"/>
      <c r="VNL175" s="122"/>
      <c r="VNM175" s="122"/>
      <c r="VNN175" s="122"/>
      <c r="VNO175" s="122"/>
      <c r="VNP175" s="122"/>
      <c r="VNQ175" s="122"/>
      <c r="VNR175" s="122"/>
      <c r="VNS175" s="122"/>
      <c r="VNT175" s="122"/>
      <c r="VNU175" s="122"/>
      <c r="VNV175" s="122"/>
      <c r="VNW175" s="122"/>
      <c r="VNX175" s="122"/>
      <c r="VNY175" s="122"/>
      <c r="VNZ175" s="122"/>
      <c r="VOA175" s="122"/>
      <c r="VOB175" s="122"/>
      <c r="VOC175" s="122"/>
      <c r="VOD175" s="122"/>
      <c r="VOE175" s="122"/>
      <c r="VOF175" s="122"/>
      <c r="VOG175" s="122"/>
      <c r="VOH175" s="122"/>
      <c r="VOI175" s="122"/>
      <c r="VOJ175" s="122"/>
      <c r="VOK175" s="122"/>
      <c r="VOL175" s="122"/>
      <c r="VOM175" s="122"/>
      <c r="VON175" s="122"/>
      <c r="VOO175" s="122"/>
      <c r="VOP175" s="122"/>
      <c r="VOQ175" s="122"/>
      <c r="VOR175" s="122"/>
      <c r="VOS175" s="122"/>
      <c r="VOT175" s="122"/>
      <c r="VOU175" s="122"/>
      <c r="VOV175" s="122"/>
      <c r="VOW175" s="122"/>
      <c r="VOX175" s="122"/>
      <c r="VOY175" s="122"/>
      <c r="VOZ175" s="122"/>
      <c r="VPA175" s="122"/>
      <c r="VPB175" s="122"/>
      <c r="VPC175" s="122"/>
      <c r="VPD175" s="122"/>
      <c r="VPE175" s="122"/>
      <c r="VPF175" s="122"/>
      <c r="VPG175" s="122"/>
      <c r="VPH175" s="122"/>
      <c r="VPI175" s="122"/>
      <c r="VPJ175" s="122"/>
      <c r="VPK175" s="122"/>
      <c r="VPL175" s="122"/>
      <c r="VPM175" s="122"/>
      <c r="VPN175" s="122"/>
      <c r="VPO175" s="122"/>
      <c r="VPP175" s="122"/>
      <c r="VPQ175" s="122"/>
      <c r="VPR175" s="122"/>
      <c r="VPS175" s="122"/>
      <c r="VPT175" s="122"/>
      <c r="VPU175" s="122"/>
      <c r="VPV175" s="122"/>
      <c r="VPW175" s="122"/>
      <c r="VPX175" s="122"/>
      <c r="VPY175" s="122"/>
      <c r="VPZ175" s="122"/>
      <c r="VQA175" s="122"/>
      <c r="VQB175" s="122"/>
      <c r="VQC175" s="122"/>
      <c r="VQD175" s="122"/>
      <c r="VQE175" s="122"/>
      <c r="VQF175" s="122"/>
      <c r="VQG175" s="122"/>
      <c r="VQH175" s="122"/>
      <c r="VQI175" s="122"/>
      <c r="VQJ175" s="122"/>
      <c r="VQK175" s="122"/>
      <c r="VQL175" s="122"/>
      <c r="VQM175" s="122"/>
      <c r="VQN175" s="122"/>
      <c r="VQO175" s="122"/>
      <c r="VQP175" s="122"/>
      <c r="VQQ175" s="122"/>
      <c r="VQR175" s="122"/>
      <c r="VQS175" s="122"/>
      <c r="VQT175" s="122"/>
      <c r="VQU175" s="122"/>
      <c r="VQV175" s="122"/>
      <c r="VQW175" s="122"/>
      <c r="VQX175" s="122"/>
      <c r="VQY175" s="122"/>
      <c r="VQZ175" s="122"/>
      <c r="VRA175" s="122"/>
      <c r="VRB175" s="122"/>
      <c r="VRC175" s="122"/>
      <c r="VRD175" s="122"/>
      <c r="VRE175" s="122"/>
      <c r="VRF175" s="122"/>
      <c r="VRG175" s="122"/>
      <c r="VRH175" s="122"/>
      <c r="VRI175" s="122"/>
      <c r="VRJ175" s="122"/>
      <c r="VRK175" s="122"/>
      <c r="VRL175" s="122"/>
      <c r="VRM175" s="122"/>
      <c r="VRN175" s="122"/>
      <c r="VRO175" s="122"/>
      <c r="VRP175" s="122"/>
      <c r="VRQ175" s="122"/>
      <c r="VRR175" s="122"/>
      <c r="VRS175" s="122"/>
      <c r="VRT175" s="122"/>
      <c r="VRU175" s="122"/>
      <c r="VRV175" s="122"/>
      <c r="VRW175" s="122"/>
      <c r="VRX175" s="122"/>
      <c r="VRY175" s="122"/>
      <c r="VRZ175" s="122"/>
      <c r="VSA175" s="122"/>
      <c r="VSB175" s="122"/>
      <c r="VSC175" s="122"/>
      <c r="VSD175" s="122"/>
      <c r="VSE175" s="122"/>
      <c r="VSF175" s="122"/>
      <c r="VSG175" s="122"/>
      <c r="VSH175" s="122"/>
      <c r="VSI175" s="122"/>
      <c r="VSJ175" s="122"/>
      <c r="VSK175" s="122"/>
      <c r="VSL175" s="122"/>
      <c r="VSM175" s="122"/>
      <c r="VSN175" s="122"/>
      <c r="VSO175" s="122"/>
      <c r="VSP175" s="122"/>
      <c r="VSQ175" s="122"/>
      <c r="VSR175" s="122"/>
      <c r="VSS175" s="122"/>
      <c r="VST175" s="122"/>
      <c r="VSU175" s="122"/>
      <c r="VSV175" s="122"/>
      <c r="VSW175" s="122"/>
      <c r="VSX175" s="122"/>
      <c r="VSY175" s="122"/>
      <c r="VSZ175" s="122"/>
      <c r="VTA175" s="122"/>
      <c r="VTB175" s="122"/>
      <c r="VTC175" s="122"/>
      <c r="VTD175" s="122"/>
      <c r="VTE175" s="122"/>
      <c r="VTF175" s="122"/>
      <c r="VTG175" s="122"/>
      <c r="VTH175" s="122"/>
      <c r="VTI175" s="122"/>
      <c r="VTJ175" s="122"/>
      <c r="VTK175" s="122"/>
      <c r="VTL175" s="122"/>
      <c r="VTM175" s="122"/>
      <c r="VTN175" s="122"/>
      <c r="VTO175" s="122"/>
      <c r="VTP175" s="122"/>
      <c r="VTQ175" s="122"/>
      <c r="VTR175" s="122"/>
      <c r="VTS175" s="122"/>
      <c r="VTT175" s="122"/>
      <c r="VTU175" s="122"/>
      <c r="VTV175" s="122"/>
      <c r="VTW175" s="122"/>
      <c r="VTX175" s="122"/>
      <c r="VTY175" s="122"/>
      <c r="VTZ175" s="122"/>
      <c r="VUA175" s="122"/>
      <c r="VUB175" s="122"/>
      <c r="VUC175" s="122"/>
      <c r="VUD175" s="122"/>
      <c r="VUE175" s="122"/>
      <c r="VUF175" s="122"/>
      <c r="VUG175" s="122"/>
      <c r="VUH175" s="122"/>
      <c r="VUI175" s="122"/>
      <c r="VUJ175" s="122"/>
      <c r="VUK175" s="122"/>
      <c r="VUL175" s="122"/>
      <c r="VUM175" s="122"/>
      <c r="VUN175" s="122"/>
      <c r="VUO175" s="122"/>
      <c r="VUP175" s="122"/>
      <c r="VUQ175" s="122"/>
      <c r="VUR175" s="122"/>
      <c r="VUS175" s="122"/>
      <c r="VUT175" s="122"/>
      <c r="VUU175" s="122"/>
      <c r="VUV175" s="122"/>
      <c r="VUW175" s="122"/>
      <c r="VUX175" s="122"/>
      <c r="VUY175" s="122"/>
      <c r="VUZ175" s="122"/>
      <c r="VVA175" s="122"/>
      <c r="VVB175" s="122"/>
      <c r="VVC175" s="122"/>
      <c r="VVD175" s="122"/>
      <c r="VVE175" s="122"/>
      <c r="VVF175" s="122"/>
      <c r="VVG175" s="122"/>
      <c r="VVH175" s="122"/>
      <c r="VVI175" s="122"/>
      <c r="VVJ175" s="122"/>
      <c r="VVK175" s="122"/>
      <c r="VVL175" s="122"/>
      <c r="VVM175" s="122"/>
      <c r="VVN175" s="122"/>
      <c r="VVO175" s="122"/>
      <c r="VVP175" s="122"/>
      <c r="VVQ175" s="122"/>
      <c r="VVR175" s="122"/>
      <c r="VVS175" s="122"/>
      <c r="VVT175" s="122"/>
      <c r="VVU175" s="122"/>
      <c r="VVV175" s="122"/>
      <c r="VVW175" s="122"/>
      <c r="VVX175" s="122"/>
      <c r="VVY175" s="122"/>
      <c r="VVZ175" s="122"/>
      <c r="VWA175" s="122"/>
      <c r="VWB175" s="122"/>
      <c r="VWC175" s="122"/>
      <c r="VWD175" s="122"/>
      <c r="VWE175" s="122"/>
      <c r="VWF175" s="122"/>
      <c r="VWG175" s="122"/>
      <c r="VWH175" s="122"/>
      <c r="VWI175" s="122"/>
      <c r="VWJ175" s="122"/>
      <c r="VWK175" s="122"/>
      <c r="VWL175" s="122"/>
      <c r="VWM175" s="122"/>
      <c r="VWN175" s="122"/>
      <c r="VWO175" s="122"/>
      <c r="VWP175" s="122"/>
      <c r="VWQ175" s="122"/>
      <c r="VWR175" s="122"/>
      <c r="VWS175" s="122"/>
      <c r="VWT175" s="122"/>
      <c r="VWU175" s="122"/>
      <c r="VWV175" s="122"/>
      <c r="VWW175" s="122"/>
      <c r="VWX175" s="122"/>
      <c r="VWY175" s="122"/>
      <c r="VWZ175" s="122"/>
      <c r="VXA175" s="122"/>
      <c r="VXB175" s="122"/>
      <c r="VXC175" s="122"/>
      <c r="VXD175" s="122"/>
      <c r="VXE175" s="122"/>
      <c r="VXF175" s="122"/>
      <c r="VXG175" s="122"/>
      <c r="VXH175" s="122"/>
      <c r="VXI175" s="122"/>
      <c r="VXJ175" s="122"/>
      <c r="VXK175" s="122"/>
      <c r="VXL175" s="122"/>
      <c r="VXM175" s="122"/>
      <c r="VXN175" s="122"/>
      <c r="VXO175" s="122"/>
      <c r="VXP175" s="122"/>
      <c r="VXQ175" s="122"/>
      <c r="VXR175" s="122"/>
      <c r="VXS175" s="122"/>
      <c r="VXT175" s="122"/>
      <c r="VXU175" s="122"/>
      <c r="VXV175" s="122"/>
      <c r="VXW175" s="122"/>
      <c r="VXX175" s="122"/>
      <c r="VXY175" s="122"/>
      <c r="VXZ175" s="122"/>
      <c r="VYA175" s="122"/>
      <c r="VYB175" s="122"/>
      <c r="VYC175" s="122"/>
      <c r="VYD175" s="122"/>
      <c r="VYE175" s="122"/>
      <c r="VYF175" s="122"/>
      <c r="VYG175" s="122"/>
      <c r="VYH175" s="122"/>
      <c r="VYI175" s="122"/>
      <c r="VYJ175" s="122"/>
      <c r="VYK175" s="122"/>
      <c r="VYL175" s="122"/>
      <c r="VYM175" s="122"/>
      <c r="VYN175" s="122"/>
      <c r="VYO175" s="122"/>
      <c r="VYP175" s="122"/>
      <c r="VYQ175" s="122"/>
      <c r="VYR175" s="122"/>
      <c r="VYS175" s="122"/>
      <c r="VYT175" s="122"/>
      <c r="VYU175" s="122"/>
      <c r="VYV175" s="122"/>
      <c r="VYW175" s="122"/>
      <c r="VYX175" s="122"/>
      <c r="VYY175" s="122"/>
      <c r="VYZ175" s="122"/>
      <c r="VZA175" s="122"/>
      <c r="VZB175" s="122"/>
      <c r="VZC175" s="122"/>
      <c r="VZD175" s="122"/>
      <c r="VZE175" s="122"/>
      <c r="VZF175" s="122"/>
      <c r="VZG175" s="122"/>
      <c r="VZH175" s="122"/>
      <c r="VZI175" s="122"/>
      <c r="VZJ175" s="122"/>
      <c r="VZK175" s="122"/>
      <c r="VZL175" s="122"/>
      <c r="VZM175" s="122"/>
      <c r="VZN175" s="122"/>
      <c r="VZO175" s="122"/>
      <c r="VZP175" s="122"/>
      <c r="VZQ175" s="122"/>
      <c r="VZR175" s="122"/>
      <c r="VZS175" s="122"/>
      <c r="VZT175" s="122"/>
      <c r="VZU175" s="122"/>
      <c r="VZV175" s="122"/>
      <c r="VZW175" s="122"/>
      <c r="VZX175" s="122"/>
      <c r="VZY175" s="122"/>
      <c r="VZZ175" s="122"/>
      <c r="WAA175" s="122"/>
      <c r="WAB175" s="122"/>
      <c r="WAC175" s="122"/>
      <c r="WAD175" s="122"/>
      <c r="WAE175" s="122"/>
      <c r="WAF175" s="122"/>
      <c r="WAG175" s="122"/>
      <c r="WAH175" s="122"/>
      <c r="WAI175" s="122"/>
      <c r="WAJ175" s="122"/>
      <c r="WAK175" s="122"/>
      <c r="WAL175" s="122"/>
      <c r="WAM175" s="122"/>
      <c r="WAN175" s="122"/>
      <c r="WAO175" s="122"/>
      <c r="WAP175" s="122"/>
      <c r="WAQ175" s="122"/>
      <c r="WAR175" s="122"/>
      <c r="WAS175" s="122"/>
      <c r="WAT175" s="122"/>
      <c r="WAU175" s="122"/>
      <c r="WAV175" s="122"/>
      <c r="WAW175" s="122"/>
      <c r="WAX175" s="122"/>
      <c r="WAY175" s="122"/>
      <c r="WAZ175" s="122"/>
      <c r="WBA175" s="122"/>
      <c r="WBB175" s="122"/>
      <c r="WBC175" s="122"/>
      <c r="WBD175" s="122"/>
      <c r="WBE175" s="122"/>
      <c r="WBF175" s="122"/>
      <c r="WBG175" s="122"/>
      <c r="WBH175" s="122"/>
      <c r="WBI175" s="122"/>
      <c r="WBJ175" s="122"/>
      <c r="WBK175" s="122"/>
      <c r="WBL175" s="122"/>
      <c r="WBM175" s="122"/>
      <c r="WBN175" s="122"/>
      <c r="WBO175" s="122"/>
      <c r="WBP175" s="122"/>
      <c r="WBQ175" s="122"/>
      <c r="WBR175" s="122"/>
      <c r="WBS175" s="122"/>
      <c r="WBT175" s="122"/>
      <c r="WBU175" s="122"/>
      <c r="WBV175" s="122"/>
      <c r="WBW175" s="122"/>
      <c r="WBX175" s="122"/>
      <c r="WBY175" s="122"/>
      <c r="WBZ175" s="122"/>
      <c r="WCA175" s="122"/>
      <c r="WCB175" s="122"/>
      <c r="WCC175" s="122"/>
      <c r="WCD175" s="122"/>
      <c r="WCE175" s="122"/>
      <c r="WCF175" s="122"/>
      <c r="WCG175" s="122"/>
      <c r="WCH175" s="122"/>
      <c r="WCI175" s="122"/>
      <c r="WCJ175" s="122"/>
      <c r="WCK175" s="122"/>
      <c r="WCL175" s="122"/>
      <c r="WCM175" s="122"/>
      <c r="WCN175" s="122"/>
      <c r="WCO175" s="122"/>
      <c r="WCP175" s="122"/>
      <c r="WCQ175" s="122"/>
      <c r="WCR175" s="122"/>
      <c r="WCS175" s="122"/>
      <c r="WCT175" s="122"/>
      <c r="WCU175" s="122"/>
      <c r="WCV175" s="122"/>
      <c r="WCW175" s="122"/>
      <c r="WCX175" s="122"/>
      <c r="WCY175" s="122"/>
      <c r="WCZ175" s="122"/>
      <c r="WDA175" s="122"/>
      <c r="WDB175" s="122"/>
      <c r="WDC175" s="122"/>
      <c r="WDD175" s="122"/>
      <c r="WDE175" s="122"/>
      <c r="WDF175" s="122"/>
      <c r="WDG175" s="122"/>
      <c r="WDH175" s="122"/>
      <c r="WDI175" s="122"/>
      <c r="WDJ175" s="122"/>
      <c r="WDK175" s="122"/>
      <c r="WDL175" s="122"/>
      <c r="WDM175" s="122"/>
      <c r="WDN175" s="122"/>
      <c r="WDO175" s="122"/>
      <c r="WDP175" s="122"/>
      <c r="WDQ175" s="122"/>
      <c r="WDR175" s="122"/>
      <c r="WDS175" s="122"/>
      <c r="WDT175" s="122"/>
      <c r="WDU175" s="122"/>
      <c r="WDV175" s="122"/>
      <c r="WDW175" s="122"/>
      <c r="WDX175" s="122"/>
      <c r="WDY175" s="122"/>
      <c r="WDZ175" s="122"/>
      <c r="WEA175" s="122"/>
      <c r="WEB175" s="122"/>
      <c r="WEC175" s="122"/>
      <c r="WED175" s="122"/>
      <c r="WEE175" s="122"/>
      <c r="WEF175" s="122"/>
      <c r="WEG175" s="122"/>
      <c r="WEH175" s="122"/>
      <c r="WEI175" s="122"/>
      <c r="WEJ175" s="122"/>
      <c r="WEK175" s="122"/>
      <c r="WEL175" s="122"/>
      <c r="WEM175" s="122"/>
      <c r="WEN175" s="122"/>
      <c r="WEO175" s="122"/>
      <c r="WEP175" s="122"/>
      <c r="WEQ175" s="122"/>
      <c r="WER175" s="122"/>
      <c r="WES175" s="122"/>
      <c r="WET175" s="122"/>
      <c r="WEU175" s="122"/>
      <c r="WEV175" s="122"/>
      <c r="WEW175" s="122"/>
      <c r="WEX175" s="122"/>
      <c r="WEY175" s="122"/>
      <c r="WEZ175" s="122"/>
      <c r="WFA175" s="122"/>
      <c r="WFB175" s="122"/>
      <c r="WFC175" s="122"/>
      <c r="WFD175" s="122"/>
      <c r="WFE175" s="122"/>
      <c r="WFF175" s="122"/>
      <c r="WFG175" s="122"/>
      <c r="WFH175" s="122"/>
      <c r="WFI175" s="122"/>
      <c r="WFJ175" s="122"/>
      <c r="WFK175" s="122"/>
      <c r="WFL175" s="122"/>
      <c r="WFM175" s="122"/>
      <c r="WFN175" s="122"/>
      <c r="WFO175" s="122"/>
      <c r="WFP175" s="122"/>
      <c r="WFQ175" s="122"/>
      <c r="WFR175" s="122"/>
      <c r="WFS175" s="122"/>
      <c r="WFT175" s="122"/>
      <c r="WFU175" s="122"/>
      <c r="WFV175" s="122"/>
      <c r="WFW175" s="122"/>
      <c r="WFX175" s="122"/>
      <c r="WFY175" s="122"/>
      <c r="WFZ175" s="122"/>
      <c r="WGA175" s="122"/>
      <c r="WGB175" s="122"/>
      <c r="WGC175" s="122"/>
      <c r="WGD175" s="122"/>
      <c r="WGE175" s="122"/>
      <c r="WGF175" s="122"/>
      <c r="WGG175" s="122"/>
      <c r="WGH175" s="122"/>
      <c r="WGI175" s="122"/>
      <c r="WGJ175" s="122"/>
      <c r="WGK175" s="122"/>
      <c r="WGL175" s="122"/>
      <c r="WGM175" s="122"/>
      <c r="WGN175" s="122"/>
      <c r="WGO175" s="122"/>
      <c r="WGP175" s="122"/>
      <c r="WGQ175" s="122"/>
      <c r="WGR175" s="122"/>
      <c r="WGS175" s="122"/>
      <c r="WGT175" s="122"/>
      <c r="WGU175" s="122"/>
      <c r="WGV175" s="122"/>
      <c r="WGW175" s="122"/>
      <c r="WGX175" s="122"/>
      <c r="WGY175" s="122"/>
      <c r="WGZ175" s="122"/>
      <c r="WHA175" s="122"/>
      <c r="WHB175" s="122"/>
      <c r="WHC175" s="122"/>
      <c r="WHD175" s="122"/>
      <c r="WHE175" s="122"/>
      <c r="WHF175" s="122"/>
      <c r="WHG175" s="122"/>
      <c r="WHH175" s="122"/>
      <c r="WHI175" s="122"/>
      <c r="WHJ175" s="122"/>
      <c r="WHK175" s="122"/>
      <c r="WHL175" s="122"/>
      <c r="WHM175" s="122"/>
      <c r="WHN175" s="122"/>
      <c r="WHO175" s="122"/>
      <c r="WHP175" s="122"/>
      <c r="WHQ175" s="122"/>
      <c r="WHR175" s="122"/>
      <c r="WHS175" s="122"/>
      <c r="WHT175" s="122"/>
      <c r="WHU175" s="122"/>
      <c r="WHV175" s="122"/>
      <c r="WHW175" s="122"/>
      <c r="WHX175" s="122"/>
      <c r="WHY175" s="122"/>
      <c r="WHZ175" s="122"/>
      <c r="WIA175" s="122"/>
      <c r="WIB175" s="122"/>
      <c r="WIC175" s="122"/>
      <c r="WID175" s="122"/>
      <c r="WIE175" s="122"/>
      <c r="WIF175" s="122"/>
      <c r="WIG175" s="122"/>
      <c r="WIH175" s="122"/>
      <c r="WII175" s="122"/>
      <c r="WIJ175" s="122"/>
      <c r="WIK175" s="122"/>
      <c r="WIL175" s="122"/>
      <c r="WIM175" s="122"/>
      <c r="WIN175" s="122"/>
      <c r="WIO175" s="122"/>
      <c r="WIP175" s="122"/>
      <c r="WIQ175" s="122"/>
      <c r="WIR175" s="122"/>
      <c r="WIS175" s="122"/>
      <c r="WIT175" s="122"/>
      <c r="WIU175" s="122"/>
      <c r="WIV175" s="122"/>
      <c r="WIW175" s="122"/>
      <c r="WIX175" s="122"/>
      <c r="WIY175" s="122"/>
      <c r="WIZ175" s="122"/>
      <c r="WJA175" s="122"/>
      <c r="WJB175" s="122"/>
      <c r="WJC175" s="122"/>
      <c r="WJD175" s="122"/>
      <c r="WJE175" s="122"/>
      <c r="WJF175" s="122"/>
      <c r="WJG175" s="122"/>
      <c r="WJH175" s="122"/>
      <c r="WJI175" s="122"/>
      <c r="WJJ175" s="122"/>
      <c r="WJK175" s="122"/>
      <c r="WJL175" s="122"/>
      <c r="WJM175" s="122"/>
      <c r="WJN175" s="122"/>
      <c r="WJO175" s="122"/>
      <c r="WJP175" s="122"/>
      <c r="WJQ175" s="122"/>
      <c r="WJR175" s="122"/>
      <c r="WJS175" s="122"/>
      <c r="WJT175" s="122"/>
      <c r="WJU175" s="122"/>
      <c r="WJV175" s="122"/>
      <c r="WJW175" s="122"/>
      <c r="WJX175" s="122"/>
      <c r="WJY175" s="122"/>
      <c r="WJZ175" s="122"/>
      <c r="WKA175" s="122"/>
      <c r="WKB175" s="122"/>
      <c r="WKC175" s="122"/>
      <c r="WKD175" s="122"/>
      <c r="WKE175" s="122"/>
      <c r="WKF175" s="122"/>
      <c r="WKG175" s="122"/>
      <c r="WKH175" s="122"/>
      <c r="WKI175" s="122"/>
      <c r="WKJ175" s="122"/>
      <c r="WKK175" s="122"/>
      <c r="WKL175" s="122"/>
      <c r="WKM175" s="122"/>
      <c r="WKN175" s="122"/>
      <c r="WKO175" s="122"/>
      <c r="WKP175" s="122"/>
      <c r="WKQ175" s="122"/>
      <c r="WKR175" s="122"/>
      <c r="WKS175" s="122"/>
      <c r="WKT175" s="122"/>
      <c r="WKU175" s="122"/>
      <c r="WKV175" s="122"/>
      <c r="WKW175" s="122"/>
      <c r="WKX175" s="122"/>
      <c r="WKY175" s="122"/>
      <c r="WKZ175" s="122"/>
      <c r="WLA175" s="122"/>
      <c r="WLB175" s="122"/>
      <c r="WLC175" s="122"/>
      <c r="WLD175" s="122"/>
      <c r="WLE175" s="122"/>
      <c r="WLF175" s="122"/>
      <c r="WLG175" s="122"/>
      <c r="WLH175" s="122"/>
      <c r="WLI175" s="122"/>
      <c r="WLJ175" s="122"/>
      <c r="WLK175" s="122"/>
      <c r="WLL175" s="122"/>
      <c r="WLM175" s="122"/>
      <c r="WLN175" s="122"/>
      <c r="WLO175" s="122"/>
      <c r="WLP175" s="122"/>
      <c r="WLQ175" s="122"/>
      <c r="WLR175" s="122"/>
      <c r="WLS175" s="122"/>
      <c r="WLT175" s="122"/>
      <c r="WLU175" s="122"/>
      <c r="WLV175" s="122"/>
      <c r="WLW175" s="122"/>
      <c r="WLX175" s="122"/>
      <c r="WLY175" s="122"/>
      <c r="WLZ175" s="122"/>
      <c r="WMA175" s="122"/>
      <c r="WMB175" s="122"/>
      <c r="WMC175" s="122"/>
      <c r="WMD175" s="122"/>
      <c r="WME175" s="122"/>
      <c r="WMF175" s="122"/>
      <c r="WMG175" s="122"/>
      <c r="WMH175" s="122"/>
      <c r="WMI175" s="122"/>
      <c r="WMJ175" s="122"/>
      <c r="WMK175" s="122"/>
      <c r="WML175" s="122"/>
      <c r="WMM175" s="122"/>
      <c r="WMN175" s="122"/>
      <c r="WMO175" s="122"/>
      <c r="WMP175" s="122"/>
      <c r="WMQ175" s="122"/>
      <c r="WMR175" s="122"/>
      <c r="WMS175" s="122"/>
      <c r="WMT175" s="122"/>
      <c r="WMU175" s="122"/>
      <c r="WMV175" s="122"/>
      <c r="WMW175" s="122"/>
      <c r="WMX175" s="122"/>
      <c r="WMY175" s="122"/>
      <c r="WMZ175" s="122"/>
      <c r="WNA175" s="122"/>
      <c r="WNB175" s="122"/>
      <c r="WNC175" s="122"/>
      <c r="WND175" s="122"/>
      <c r="WNE175" s="122"/>
      <c r="WNF175" s="122"/>
      <c r="WNG175" s="122"/>
      <c r="WNH175" s="122"/>
      <c r="WNI175" s="122"/>
      <c r="WNJ175" s="122"/>
      <c r="WNK175" s="122"/>
      <c r="WNL175" s="122"/>
      <c r="WNM175" s="122"/>
      <c r="WNN175" s="122"/>
      <c r="WNO175" s="122"/>
      <c r="WNP175" s="122"/>
      <c r="WNQ175" s="122"/>
      <c r="WNR175" s="122"/>
      <c r="WNS175" s="122"/>
      <c r="WNT175" s="122"/>
      <c r="WNU175" s="122"/>
      <c r="WNV175" s="122"/>
      <c r="WNW175" s="122"/>
      <c r="WNX175" s="122"/>
      <c r="WNY175" s="122"/>
      <c r="WNZ175" s="122"/>
      <c r="WOA175" s="122"/>
      <c r="WOB175" s="122"/>
      <c r="WOC175" s="122"/>
      <c r="WOD175" s="122"/>
      <c r="WOE175" s="122"/>
      <c r="WOF175" s="122"/>
      <c r="WOG175" s="122"/>
      <c r="WOH175" s="122"/>
      <c r="WOI175" s="122"/>
      <c r="WOJ175" s="122"/>
      <c r="WOK175" s="122"/>
      <c r="WOL175" s="122"/>
      <c r="WOM175" s="122"/>
      <c r="WON175" s="122"/>
      <c r="WOO175" s="122"/>
      <c r="WOP175" s="122"/>
      <c r="WOQ175" s="122"/>
      <c r="WOR175" s="122"/>
      <c r="WOS175" s="122"/>
      <c r="WOT175" s="122"/>
      <c r="WOU175" s="122"/>
      <c r="WOV175" s="122"/>
      <c r="WOW175" s="122"/>
      <c r="WOX175" s="122"/>
      <c r="WOY175" s="122"/>
      <c r="WOZ175" s="122"/>
      <c r="WPA175" s="122"/>
      <c r="WPB175" s="122"/>
      <c r="WPC175" s="122"/>
      <c r="WPD175" s="122"/>
      <c r="WPE175" s="122"/>
      <c r="WPF175" s="122"/>
      <c r="WPG175" s="122"/>
      <c r="WPH175" s="122"/>
      <c r="WPI175" s="122"/>
      <c r="WPJ175" s="122"/>
      <c r="WPK175" s="122"/>
      <c r="WPL175" s="122"/>
      <c r="WPM175" s="122"/>
      <c r="WPN175" s="122"/>
      <c r="WPO175" s="122"/>
      <c r="WPP175" s="122"/>
      <c r="WPQ175" s="122"/>
      <c r="WPR175" s="122"/>
      <c r="WPS175" s="122"/>
      <c r="WPT175" s="122"/>
      <c r="WPU175" s="122"/>
      <c r="WPV175" s="122"/>
      <c r="WPW175" s="122"/>
      <c r="WPX175" s="122"/>
      <c r="WPY175" s="122"/>
      <c r="WPZ175" s="122"/>
      <c r="WQA175" s="122"/>
      <c r="WQB175" s="122"/>
      <c r="WQC175" s="122"/>
      <c r="WQD175" s="122"/>
      <c r="WQE175" s="122"/>
      <c r="WQF175" s="122"/>
      <c r="WQG175" s="122"/>
      <c r="WQH175" s="122"/>
      <c r="WQI175" s="122"/>
      <c r="WQJ175" s="122"/>
      <c r="WQK175" s="122"/>
      <c r="WQL175" s="122"/>
      <c r="WQM175" s="122"/>
      <c r="WQN175" s="122"/>
      <c r="WQO175" s="122"/>
      <c r="WQP175" s="122"/>
      <c r="WQQ175" s="122"/>
      <c r="WQR175" s="122"/>
      <c r="WQS175" s="122"/>
      <c r="WQT175" s="122"/>
      <c r="WQU175" s="122"/>
      <c r="WQV175" s="122"/>
      <c r="WQW175" s="122"/>
      <c r="WQX175" s="122"/>
      <c r="WQY175" s="122"/>
      <c r="WQZ175" s="122"/>
      <c r="WRA175" s="122"/>
      <c r="WRB175" s="122"/>
      <c r="WRC175" s="122"/>
      <c r="WRD175" s="122"/>
      <c r="WRE175" s="122"/>
      <c r="WRF175" s="122"/>
      <c r="WRG175" s="122"/>
      <c r="WRH175" s="122"/>
      <c r="WRI175" s="122"/>
      <c r="WRJ175" s="122"/>
      <c r="WRK175" s="122"/>
      <c r="WRL175" s="122"/>
      <c r="WRM175" s="122"/>
      <c r="WRN175" s="122"/>
      <c r="WRO175" s="122"/>
      <c r="WRP175" s="122"/>
      <c r="WRQ175" s="122"/>
      <c r="WRR175" s="122"/>
      <c r="WRS175" s="122"/>
      <c r="WRT175" s="122"/>
      <c r="WRU175" s="122"/>
      <c r="WRV175" s="122"/>
      <c r="WRW175" s="122"/>
      <c r="WRX175" s="122"/>
      <c r="WRY175" s="122"/>
      <c r="WRZ175" s="122"/>
      <c r="WSA175" s="122"/>
      <c r="WSB175" s="122"/>
      <c r="WSC175" s="122"/>
      <c r="WSD175" s="122"/>
      <c r="WSE175" s="122"/>
      <c r="WSF175" s="122"/>
      <c r="WSG175" s="122"/>
      <c r="WSH175" s="122"/>
      <c r="WSI175" s="122"/>
      <c r="WSJ175" s="122"/>
      <c r="WSK175" s="122"/>
      <c r="WSL175" s="122"/>
      <c r="WSM175" s="122"/>
      <c r="WSN175" s="122"/>
      <c r="WSO175" s="122"/>
      <c r="WSP175" s="122"/>
      <c r="WSQ175" s="122"/>
      <c r="WSR175" s="122"/>
      <c r="WSS175" s="122"/>
      <c r="WST175" s="122"/>
      <c r="WSU175" s="122"/>
      <c r="WSV175" s="122"/>
      <c r="WSW175" s="122"/>
      <c r="WSX175" s="122"/>
      <c r="WSY175" s="122"/>
      <c r="WSZ175" s="122"/>
      <c r="WTA175" s="122"/>
      <c r="WTB175" s="122"/>
      <c r="WTC175" s="122"/>
      <c r="WTD175" s="122"/>
      <c r="WTE175" s="122"/>
      <c r="WTF175" s="122"/>
      <c r="WTG175" s="122"/>
      <c r="WTH175" s="122"/>
      <c r="WTI175" s="122"/>
      <c r="WTJ175" s="122"/>
      <c r="WTK175" s="122"/>
      <c r="WTL175" s="122"/>
      <c r="WTM175" s="122"/>
      <c r="WTN175" s="122"/>
      <c r="WTO175" s="122"/>
      <c r="WTP175" s="122"/>
      <c r="WTQ175" s="122"/>
      <c r="WTR175" s="122"/>
      <c r="WTS175" s="122"/>
      <c r="WTT175" s="122"/>
      <c r="WTU175" s="122"/>
      <c r="WTV175" s="122"/>
      <c r="WTW175" s="122"/>
      <c r="WTX175" s="122"/>
      <c r="WTY175" s="122"/>
      <c r="WTZ175" s="122"/>
      <c r="WUA175" s="122"/>
      <c r="WUB175" s="122"/>
      <c r="WUC175" s="122"/>
      <c r="WUD175" s="122"/>
      <c r="WUE175" s="122"/>
      <c r="WUF175" s="122"/>
      <c r="WUG175" s="122"/>
      <c r="WUH175" s="122"/>
      <c r="WUI175" s="122"/>
      <c r="WUJ175" s="122"/>
      <c r="WUK175" s="122"/>
      <c r="WUL175" s="122"/>
      <c r="WUM175" s="122"/>
      <c r="WUN175" s="122"/>
      <c r="WUO175" s="122"/>
      <c r="WUP175" s="122"/>
      <c r="WUQ175" s="122"/>
      <c r="WUR175" s="122"/>
      <c r="WUS175" s="122"/>
      <c r="WUT175" s="122"/>
      <c r="WUU175" s="122"/>
      <c r="WUV175" s="122"/>
      <c r="WUW175" s="122"/>
      <c r="WUX175" s="122"/>
      <c r="WUY175" s="122"/>
      <c r="WUZ175" s="122"/>
      <c r="WVA175" s="122"/>
      <c r="WVB175" s="122"/>
      <c r="WVC175" s="122"/>
      <c r="WVD175" s="122"/>
      <c r="WVE175" s="122"/>
      <c r="WVF175" s="122"/>
      <c r="WVG175" s="122"/>
      <c r="WVH175" s="122"/>
      <c r="WVI175" s="122"/>
      <c r="WVJ175" s="122"/>
      <c r="WVK175" s="122"/>
      <c r="WVL175" s="122"/>
      <c r="WVM175" s="122"/>
      <c r="WVN175" s="122"/>
      <c r="WVO175" s="122"/>
      <c r="WVP175" s="122"/>
      <c r="WVQ175" s="122"/>
      <c r="WVR175" s="122"/>
      <c r="WVS175" s="122"/>
      <c r="WVT175" s="122"/>
      <c r="WVU175" s="122"/>
      <c r="WVV175" s="122"/>
      <c r="WVW175" s="122"/>
      <c r="WVX175" s="122"/>
      <c r="WVY175" s="122"/>
      <c r="WVZ175" s="122"/>
      <c r="WWA175" s="122"/>
      <c r="WWB175" s="122"/>
      <c r="WWC175" s="122"/>
      <c r="WWD175" s="122"/>
      <c r="WWE175" s="122"/>
      <c r="WWF175" s="122"/>
      <c r="WWG175" s="122"/>
      <c r="WWH175" s="122"/>
      <c r="WWI175" s="122"/>
      <c r="WWJ175" s="122"/>
      <c r="WWK175" s="122"/>
      <c r="WWL175" s="122"/>
      <c r="WWM175" s="122"/>
      <c r="WWN175" s="122"/>
      <c r="WWO175" s="122"/>
      <c r="WWP175" s="122"/>
      <c r="WWQ175" s="122"/>
      <c r="WWR175" s="122"/>
      <c r="WWS175" s="122"/>
      <c r="WWT175" s="122"/>
      <c r="WWU175" s="122"/>
      <c r="WWV175" s="122"/>
      <c r="WWW175" s="122"/>
      <c r="WWX175" s="122"/>
      <c r="WWY175" s="122"/>
      <c r="WWZ175" s="122"/>
      <c r="WXA175" s="122"/>
      <c r="WXB175" s="122"/>
      <c r="WXC175" s="122"/>
      <c r="WXD175" s="122"/>
      <c r="WXE175" s="122"/>
      <c r="WXF175" s="122"/>
      <c r="WXG175" s="122"/>
      <c r="WXH175" s="122"/>
      <c r="WXI175" s="122"/>
      <c r="WXJ175" s="122"/>
      <c r="WXK175" s="122"/>
      <c r="WXL175" s="122"/>
      <c r="WXM175" s="122"/>
      <c r="WXN175" s="122"/>
      <c r="WXO175" s="122"/>
      <c r="WXP175" s="122"/>
      <c r="WXQ175" s="122"/>
      <c r="WXR175" s="122"/>
      <c r="WXS175" s="122"/>
      <c r="WXT175" s="122"/>
      <c r="WXU175" s="122"/>
      <c r="WXV175" s="122"/>
      <c r="WXW175" s="122"/>
      <c r="WXX175" s="122"/>
      <c r="WXY175" s="122"/>
      <c r="WXZ175" s="122"/>
      <c r="WYA175" s="122"/>
      <c r="WYB175" s="122"/>
      <c r="WYC175" s="122"/>
      <c r="WYD175" s="122"/>
      <c r="WYE175" s="122"/>
      <c r="WYF175" s="122"/>
      <c r="WYG175" s="122"/>
      <c r="WYH175" s="122"/>
      <c r="WYI175" s="122"/>
      <c r="WYJ175" s="122"/>
      <c r="WYK175" s="122"/>
      <c r="WYL175" s="122"/>
      <c r="WYM175" s="122"/>
      <c r="WYN175" s="122"/>
      <c r="WYO175" s="122"/>
      <c r="WYP175" s="122"/>
      <c r="WYQ175" s="122"/>
      <c r="WYR175" s="122"/>
      <c r="WYS175" s="122"/>
      <c r="WYT175" s="122"/>
      <c r="WYU175" s="122"/>
      <c r="WYV175" s="122"/>
      <c r="WYW175" s="122"/>
      <c r="WYX175" s="122"/>
      <c r="WYY175" s="122"/>
      <c r="WYZ175" s="122"/>
      <c r="WZA175" s="122"/>
      <c r="WZB175" s="122"/>
      <c r="WZC175" s="122"/>
      <c r="WZD175" s="122"/>
      <c r="WZE175" s="122"/>
      <c r="WZF175" s="122"/>
      <c r="WZG175" s="122"/>
      <c r="WZH175" s="122"/>
      <c r="WZI175" s="122"/>
      <c r="WZJ175" s="122"/>
      <c r="WZK175" s="122"/>
      <c r="WZL175" s="122"/>
      <c r="WZM175" s="122"/>
      <c r="WZN175" s="122"/>
      <c r="WZO175" s="122"/>
      <c r="WZP175" s="122"/>
      <c r="WZQ175" s="122"/>
      <c r="WZR175" s="122"/>
      <c r="WZS175" s="122"/>
      <c r="WZT175" s="122"/>
      <c r="WZU175" s="122"/>
      <c r="WZV175" s="122"/>
      <c r="WZW175" s="122"/>
      <c r="WZX175" s="122"/>
      <c r="WZY175" s="122"/>
      <c r="WZZ175" s="122"/>
      <c r="XAA175" s="122"/>
      <c r="XAB175" s="122"/>
      <c r="XAC175" s="122"/>
      <c r="XAD175" s="122"/>
      <c r="XAE175" s="122"/>
      <c r="XAF175" s="122"/>
      <c r="XAG175" s="122"/>
      <c r="XAH175" s="122"/>
      <c r="XAI175" s="122"/>
      <c r="XAJ175" s="122"/>
      <c r="XAK175" s="122"/>
      <c r="XAL175" s="122"/>
      <c r="XAM175" s="122"/>
      <c r="XAN175" s="122"/>
      <c r="XAO175" s="122"/>
      <c r="XAP175" s="122"/>
      <c r="XAQ175" s="122"/>
      <c r="XAR175" s="122"/>
      <c r="XAS175" s="122"/>
      <c r="XAT175" s="122"/>
      <c r="XAU175" s="122"/>
      <c r="XAV175" s="122"/>
      <c r="XAW175" s="122"/>
      <c r="XAX175" s="122"/>
      <c r="XAY175" s="122"/>
      <c r="XAZ175" s="122"/>
      <c r="XBA175" s="122"/>
      <c r="XBB175" s="122"/>
      <c r="XBC175" s="122"/>
      <c r="XBD175" s="122"/>
      <c r="XBE175" s="122"/>
      <c r="XBF175" s="122"/>
      <c r="XBG175" s="122"/>
      <c r="XBH175" s="122"/>
      <c r="XBI175" s="122"/>
      <c r="XBJ175" s="122"/>
      <c r="XBK175" s="122"/>
      <c r="XBL175" s="122"/>
      <c r="XBM175" s="122"/>
      <c r="XBN175" s="122"/>
      <c r="XBO175" s="122"/>
      <c r="XBP175" s="122"/>
      <c r="XBQ175" s="122"/>
      <c r="XBR175" s="122"/>
      <c r="XBS175" s="122"/>
      <c r="XBT175" s="122"/>
      <c r="XBU175" s="122"/>
      <c r="XBV175" s="122"/>
      <c r="XBW175" s="122"/>
      <c r="XBX175" s="122"/>
      <c r="XBY175" s="122"/>
      <c r="XBZ175" s="122"/>
      <c r="XCA175" s="122"/>
      <c r="XCB175" s="122"/>
      <c r="XCC175" s="122"/>
      <c r="XCD175" s="122"/>
      <c r="XCE175" s="122"/>
      <c r="XCF175" s="122"/>
      <c r="XCG175" s="122"/>
      <c r="XCH175" s="122"/>
      <c r="XCI175" s="122"/>
      <c r="XCJ175" s="122"/>
      <c r="XCK175" s="122"/>
      <c r="XCL175" s="122"/>
      <c r="XCM175" s="122"/>
      <c r="XCN175" s="122"/>
      <c r="XCO175" s="122"/>
      <c r="XCP175" s="122"/>
      <c r="XCQ175" s="122"/>
      <c r="XCR175" s="122"/>
      <c r="XCS175" s="122"/>
      <c r="XCT175" s="122"/>
      <c r="XCU175" s="122"/>
      <c r="XCV175" s="122"/>
      <c r="XCW175" s="122"/>
      <c r="XCX175" s="122"/>
      <c r="XCY175" s="122"/>
      <c r="XCZ175" s="122"/>
      <c r="XDA175" s="122"/>
      <c r="XDB175" s="122"/>
      <c r="XDC175" s="122"/>
      <c r="XDD175" s="122"/>
      <c r="XDE175" s="122"/>
      <c r="XDF175" s="122"/>
      <c r="XDG175" s="122"/>
      <c r="XDH175" s="122"/>
      <c r="XDI175" s="122"/>
      <c r="XDJ175" s="122"/>
      <c r="XDK175" s="122"/>
      <c r="XDL175" s="122"/>
      <c r="XDM175" s="122"/>
      <c r="XDN175" s="122"/>
      <c r="XDO175" s="122"/>
      <c r="XDP175" s="122"/>
      <c r="XDQ175" s="122"/>
      <c r="XDR175" s="122"/>
      <c r="XDS175" s="122"/>
      <c r="XDT175" s="122"/>
      <c r="XDU175" s="122"/>
      <c r="XDV175" s="122"/>
      <c r="XDW175" s="122"/>
      <c r="XDX175" s="122"/>
      <c r="XDY175" s="122"/>
      <c r="XDZ175" s="122"/>
      <c r="XEA175" s="122"/>
      <c r="XEB175" s="122"/>
      <c r="XEC175" s="122"/>
      <c r="XED175" s="122"/>
      <c r="XEE175" s="122"/>
      <c r="XEF175" s="122"/>
      <c r="XEG175" s="122"/>
      <c r="XEH175" s="122"/>
      <c r="XEI175" s="122"/>
      <c r="XEJ175" s="122"/>
      <c r="XEK175" s="122"/>
      <c r="XEL175" s="122"/>
      <c r="XEM175" s="122"/>
      <c r="XEN175" s="122"/>
      <c r="XEO175" s="122"/>
      <c r="XEP175" s="122"/>
      <c r="XEQ175" s="122"/>
      <c r="XER175" s="122"/>
      <c r="XES175" s="122"/>
      <c r="XET175" s="122"/>
      <c r="XEU175" s="122"/>
      <c r="XEV175" s="122"/>
    </row>
    <row r="176" spans="1:16376" s="180" customFormat="1">
      <c r="A176" s="177"/>
      <c r="C176" s="18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  <c r="EZ176" s="122"/>
      <c r="FA176" s="122"/>
      <c r="FB176" s="122"/>
      <c r="FC176" s="122"/>
      <c r="FD176" s="122"/>
      <c r="FE176" s="122"/>
      <c r="FF176" s="122"/>
      <c r="FG176" s="122"/>
      <c r="FH176" s="122"/>
      <c r="FI176" s="122"/>
      <c r="FJ176" s="122"/>
      <c r="FK176" s="122"/>
      <c r="FL176" s="122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122"/>
      <c r="GD176" s="122"/>
      <c r="GE176" s="122"/>
      <c r="GF176" s="122"/>
      <c r="GG176" s="122"/>
      <c r="GH176" s="122"/>
      <c r="GI176" s="122"/>
      <c r="GJ176" s="122"/>
      <c r="GK176" s="122"/>
      <c r="GL176" s="122"/>
      <c r="GM176" s="122"/>
      <c r="GN176" s="122"/>
      <c r="GO176" s="122"/>
      <c r="GP176" s="122"/>
      <c r="GQ176" s="122"/>
      <c r="GR176" s="122"/>
      <c r="GS176" s="122"/>
      <c r="GT176" s="122"/>
      <c r="GU176" s="122"/>
      <c r="GV176" s="122"/>
      <c r="GW176" s="122"/>
      <c r="GX176" s="122"/>
      <c r="GY176" s="122"/>
      <c r="GZ176" s="122"/>
      <c r="HA176" s="122"/>
      <c r="HB176" s="122"/>
      <c r="HC176" s="122"/>
      <c r="HD176" s="122"/>
      <c r="HE176" s="122"/>
      <c r="HF176" s="122"/>
      <c r="HG176" s="122"/>
      <c r="HH176" s="122"/>
      <c r="HI176" s="122"/>
      <c r="HJ176" s="122"/>
      <c r="HK176" s="122"/>
      <c r="HL176" s="122"/>
      <c r="HM176" s="122"/>
      <c r="HN176" s="122"/>
      <c r="HO176" s="122"/>
      <c r="HP176" s="122"/>
      <c r="HQ176" s="122"/>
      <c r="HR176" s="122"/>
      <c r="HS176" s="122"/>
      <c r="HT176" s="122"/>
      <c r="HU176" s="122"/>
      <c r="HV176" s="122"/>
      <c r="HW176" s="122"/>
      <c r="HX176" s="122"/>
      <c r="HY176" s="122"/>
      <c r="HZ176" s="122"/>
      <c r="IA176" s="122"/>
      <c r="IB176" s="122"/>
      <c r="IC176" s="122"/>
      <c r="ID176" s="122"/>
      <c r="IE176" s="122"/>
      <c r="IF176" s="122"/>
      <c r="IG176" s="122"/>
      <c r="IH176" s="122"/>
      <c r="II176" s="122"/>
      <c r="IJ176" s="122"/>
      <c r="IK176" s="122"/>
      <c r="IL176" s="122"/>
      <c r="IM176" s="122"/>
      <c r="IN176" s="122"/>
      <c r="IO176" s="122"/>
      <c r="IP176" s="122"/>
      <c r="IQ176" s="122"/>
      <c r="IR176" s="122"/>
      <c r="IS176" s="122"/>
      <c r="IT176" s="122"/>
      <c r="IU176" s="122"/>
      <c r="IV176" s="122"/>
      <c r="IW176" s="122"/>
      <c r="IX176" s="122"/>
      <c r="IY176" s="122"/>
      <c r="IZ176" s="122"/>
      <c r="JA176" s="122"/>
      <c r="JB176" s="122"/>
      <c r="JC176" s="122"/>
      <c r="JD176" s="122"/>
      <c r="JE176" s="122"/>
      <c r="JF176" s="122"/>
      <c r="JG176" s="122"/>
      <c r="JH176" s="122"/>
      <c r="JI176" s="122"/>
      <c r="JJ176" s="122"/>
      <c r="JK176" s="122"/>
      <c r="JL176" s="122"/>
      <c r="JM176" s="122"/>
      <c r="JN176" s="122"/>
      <c r="JO176" s="122"/>
      <c r="JP176" s="122"/>
      <c r="JQ176" s="122"/>
      <c r="JR176" s="122"/>
      <c r="JS176" s="122"/>
      <c r="JT176" s="122"/>
      <c r="JU176" s="122"/>
      <c r="JV176" s="122"/>
      <c r="JW176" s="122"/>
      <c r="JX176" s="122"/>
      <c r="JY176" s="122"/>
      <c r="JZ176" s="122"/>
      <c r="KA176" s="122"/>
      <c r="KB176" s="122"/>
      <c r="KC176" s="122"/>
      <c r="KD176" s="122"/>
      <c r="KE176" s="122"/>
      <c r="KF176" s="122"/>
      <c r="KG176" s="122"/>
      <c r="KH176" s="122"/>
      <c r="KI176" s="122"/>
      <c r="KJ176" s="122"/>
      <c r="KK176" s="122"/>
      <c r="KL176" s="122"/>
      <c r="KM176" s="122"/>
      <c r="KN176" s="122"/>
      <c r="KO176" s="122"/>
      <c r="KP176" s="122"/>
      <c r="KQ176" s="122"/>
      <c r="KR176" s="122"/>
      <c r="KS176" s="122"/>
      <c r="KT176" s="122"/>
      <c r="KU176" s="122"/>
      <c r="KV176" s="122"/>
      <c r="KW176" s="122"/>
      <c r="KX176" s="122"/>
      <c r="KY176" s="122"/>
      <c r="KZ176" s="122"/>
      <c r="LA176" s="122"/>
      <c r="LB176" s="122"/>
      <c r="LC176" s="122"/>
      <c r="LD176" s="122"/>
      <c r="LE176" s="122"/>
      <c r="LF176" s="122"/>
      <c r="LG176" s="122"/>
      <c r="LH176" s="122"/>
      <c r="LI176" s="122"/>
      <c r="LJ176" s="122"/>
      <c r="LK176" s="122"/>
      <c r="LL176" s="122"/>
      <c r="LM176" s="122"/>
      <c r="LN176" s="122"/>
      <c r="LO176" s="122"/>
      <c r="LP176" s="122"/>
      <c r="LQ176" s="122"/>
      <c r="LR176" s="122"/>
      <c r="LS176" s="122"/>
      <c r="LT176" s="122"/>
      <c r="LU176" s="122"/>
      <c r="LV176" s="122"/>
      <c r="LW176" s="122"/>
      <c r="LX176" s="122"/>
      <c r="LY176" s="122"/>
      <c r="LZ176" s="122"/>
      <c r="MA176" s="122"/>
      <c r="MB176" s="122"/>
      <c r="MC176" s="122"/>
      <c r="MD176" s="122"/>
      <c r="ME176" s="122"/>
      <c r="MF176" s="122"/>
      <c r="MG176" s="122"/>
      <c r="MH176" s="122"/>
      <c r="MI176" s="122"/>
      <c r="MJ176" s="122"/>
      <c r="MK176" s="122"/>
      <c r="ML176" s="122"/>
      <c r="MM176" s="122"/>
      <c r="MN176" s="122"/>
      <c r="MO176" s="122"/>
      <c r="MP176" s="122"/>
      <c r="MQ176" s="122"/>
      <c r="MR176" s="122"/>
      <c r="MS176" s="122"/>
      <c r="MT176" s="122"/>
      <c r="MU176" s="122"/>
      <c r="MV176" s="122"/>
      <c r="MW176" s="122"/>
      <c r="MX176" s="122"/>
      <c r="MY176" s="122"/>
      <c r="MZ176" s="122"/>
      <c r="NA176" s="122"/>
      <c r="NB176" s="122"/>
      <c r="NC176" s="122"/>
      <c r="ND176" s="122"/>
      <c r="NE176" s="122"/>
      <c r="NF176" s="122"/>
      <c r="NG176" s="122"/>
      <c r="NH176" s="122"/>
      <c r="NI176" s="122"/>
      <c r="NJ176" s="122"/>
      <c r="NK176" s="122"/>
      <c r="NL176" s="122"/>
      <c r="NM176" s="122"/>
      <c r="NN176" s="122"/>
      <c r="NO176" s="122"/>
      <c r="NP176" s="122"/>
      <c r="NQ176" s="122"/>
      <c r="NR176" s="122"/>
      <c r="NS176" s="122"/>
      <c r="NT176" s="122"/>
      <c r="NU176" s="122"/>
      <c r="NV176" s="122"/>
      <c r="NW176" s="122"/>
      <c r="NX176" s="122"/>
      <c r="NY176" s="122"/>
      <c r="NZ176" s="122"/>
      <c r="OA176" s="122"/>
      <c r="OB176" s="122"/>
      <c r="OC176" s="122"/>
      <c r="OD176" s="122"/>
      <c r="OE176" s="122"/>
      <c r="OF176" s="122"/>
      <c r="OG176" s="122"/>
      <c r="OH176" s="122"/>
      <c r="OI176" s="122"/>
      <c r="OJ176" s="122"/>
      <c r="OK176" s="122"/>
      <c r="OL176" s="122"/>
      <c r="OM176" s="122"/>
      <c r="ON176" s="122"/>
      <c r="OO176" s="122"/>
      <c r="OP176" s="122"/>
      <c r="OQ176" s="122"/>
      <c r="OR176" s="122"/>
      <c r="OS176" s="122"/>
      <c r="OT176" s="122"/>
      <c r="OU176" s="122"/>
      <c r="OV176" s="122"/>
      <c r="OW176" s="122"/>
      <c r="OX176" s="122"/>
      <c r="OY176" s="122"/>
      <c r="OZ176" s="122"/>
      <c r="PA176" s="122"/>
      <c r="PB176" s="122"/>
      <c r="PC176" s="122"/>
      <c r="PD176" s="122"/>
      <c r="PE176" s="122"/>
      <c r="PF176" s="122"/>
      <c r="PG176" s="122"/>
      <c r="PH176" s="122"/>
      <c r="PI176" s="122"/>
      <c r="PJ176" s="122"/>
      <c r="PK176" s="122"/>
      <c r="PL176" s="122"/>
      <c r="PM176" s="122"/>
      <c r="PN176" s="122"/>
      <c r="PO176" s="122"/>
      <c r="PP176" s="122"/>
      <c r="PQ176" s="122"/>
      <c r="PR176" s="122"/>
      <c r="PS176" s="122"/>
      <c r="PT176" s="122"/>
      <c r="PU176" s="122"/>
      <c r="PV176" s="122"/>
      <c r="PW176" s="122"/>
      <c r="PX176" s="122"/>
      <c r="PY176" s="122"/>
      <c r="PZ176" s="122"/>
      <c r="QA176" s="122"/>
      <c r="QB176" s="122"/>
      <c r="QC176" s="122"/>
      <c r="QD176" s="122"/>
      <c r="QE176" s="122"/>
      <c r="QF176" s="122"/>
      <c r="QG176" s="122"/>
      <c r="QH176" s="122"/>
      <c r="QI176" s="122"/>
      <c r="QJ176" s="122"/>
      <c r="QK176" s="122"/>
      <c r="QL176" s="122"/>
      <c r="QM176" s="122"/>
      <c r="QN176" s="122"/>
      <c r="QO176" s="122"/>
      <c r="QP176" s="122"/>
      <c r="QQ176" s="122"/>
      <c r="QR176" s="122"/>
      <c r="QS176" s="122"/>
      <c r="QT176" s="122"/>
      <c r="QU176" s="122"/>
      <c r="QV176" s="122"/>
      <c r="QW176" s="122"/>
      <c r="QX176" s="122"/>
      <c r="QY176" s="122"/>
      <c r="QZ176" s="122"/>
      <c r="RA176" s="122"/>
      <c r="RB176" s="122"/>
      <c r="RC176" s="122"/>
      <c r="RD176" s="122"/>
      <c r="RE176" s="122"/>
      <c r="RF176" s="122"/>
      <c r="RG176" s="122"/>
      <c r="RH176" s="122"/>
      <c r="RI176" s="122"/>
      <c r="RJ176" s="122"/>
      <c r="RK176" s="122"/>
      <c r="RL176" s="122"/>
      <c r="RM176" s="122"/>
      <c r="RN176" s="122"/>
      <c r="RO176" s="122"/>
      <c r="RP176" s="122"/>
      <c r="RQ176" s="122"/>
      <c r="RR176" s="122"/>
      <c r="RS176" s="122"/>
      <c r="RT176" s="122"/>
      <c r="RU176" s="122"/>
      <c r="RV176" s="122"/>
      <c r="RW176" s="122"/>
      <c r="RX176" s="122"/>
      <c r="RY176" s="122"/>
      <c r="RZ176" s="122"/>
      <c r="SA176" s="122"/>
      <c r="SB176" s="122"/>
      <c r="SC176" s="122"/>
      <c r="SD176" s="122"/>
      <c r="SE176" s="122"/>
      <c r="SF176" s="122"/>
      <c r="SG176" s="122"/>
      <c r="SH176" s="122"/>
      <c r="SI176" s="122"/>
      <c r="SJ176" s="122"/>
      <c r="SK176" s="122"/>
      <c r="SL176" s="122"/>
      <c r="SM176" s="122"/>
      <c r="SN176" s="122"/>
      <c r="SO176" s="122"/>
      <c r="SP176" s="122"/>
      <c r="SQ176" s="122"/>
      <c r="SR176" s="122"/>
      <c r="SS176" s="122"/>
      <c r="ST176" s="122"/>
      <c r="SU176" s="122"/>
      <c r="SV176" s="122"/>
      <c r="SW176" s="122"/>
      <c r="SX176" s="122"/>
      <c r="SY176" s="122"/>
      <c r="SZ176" s="122"/>
      <c r="TA176" s="122"/>
      <c r="TB176" s="122"/>
      <c r="TC176" s="122"/>
      <c r="TD176" s="122"/>
      <c r="TE176" s="122"/>
      <c r="TF176" s="122"/>
      <c r="TG176" s="122"/>
      <c r="TH176" s="122"/>
      <c r="TI176" s="122"/>
      <c r="TJ176" s="122"/>
      <c r="TK176" s="122"/>
      <c r="TL176" s="122"/>
      <c r="TM176" s="122"/>
      <c r="TN176" s="122"/>
      <c r="TO176" s="122"/>
      <c r="TP176" s="122"/>
      <c r="TQ176" s="122"/>
      <c r="TR176" s="122"/>
      <c r="TS176" s="122"/>
      <c r="TT176" s="122"/>
      <c r="TU176" s="122"/>
      <c r="TV176" s="122"/>
      <c r="TW176" s="122"/>
      <c r="TX176" s="122"/>
      <c r="TY176" s="122"/>
      <c r="TZ176" s="122"/>
      <c r="UA176" s="122"/>
      <c r="UB176" s="122"/>
      <c r="UC176" s="122"/>
      <c r="UD176" s="122"/>
      <c r="UE176" s="122"/>
      <c r="UF176" s="122"/>
      <c r="UG176" s="122"/>
      <c r="UH176" s="122"/>
      <c r="UI176" s="122"/>
      <c r="UJ176" s="122"/>
      <c r="UK176" s="122"/>
      <c r="UL176" s="122"/>
      <c r="UM176" s="122"/>
      <c r="UN176" s="122"/>
      <c r="UO176" s="122"/>
      <c r="UP176" s="122"/>
      <c r="UQ176" s="122"/>
      <c r="UR176" s="122"/>
      <c r="US176" s="122"/>
      <c r="UT176" s="122"/>
      <c r="UU176" s="122"/>
      <c r="UV176" s="122"/>
      <c r="UW176" s="122"/>
      <c r="UX176" s="122"/>
      <c r="UY176" s="122"/>
      <c r="UZ176" s="122"/>
      <c r="VA176" s="122"/>
      <c r="VB176" s="122"/>
      <c r="VC176" s="122"/>
      <c r="VD176" s="122"/>
      <c r="VE176" s="122"/>
      <c r="VF176" s="122"/>
      <c r="VG176" s="122"/>
      <c r="VH176" s="122"/>
      <c r="VI176" s="122"/>
      <c r="VJ176" s="122"/>
      <c r="VK176" s="122"/>
      <c r="VL176" s="122"/>
      <c r="VM176" s="122"/>
      <c r="VN176" s="122"/>
      <c r="VO176" s="122"/>
      <c r="VP176" s="122"/>
      <c r="VQ176" s="122"/>
      <c r="VR176" s="122"/>
      <c r="VS176" s="122"/>
      <c r="VT176" s="122"/>
      <c r="VU176" s="122"/>
      <c r="VV176" s="122"/>
      <c r="VW176" s="122"/>
      <c r="VX176" s="122"/>
      <c r="VY176" s="122"/>
      <c r="VZ176" s="122"/>
      <c r="WA176" s="122"/>
      <c r="WB176" s="122"/>
      <c r="WC176" s="122"/>
      <c r="WD176" s="122"/>
      <c r="WE176" s="122"/>
      <c r="WF176" s="122"/>
      <c r="WG176" s="122"/>
      <c r="WH176" s="122"/>
      <c r="WI176" s="122"/>
      <c r="WJ176" s="122"/>
      <c r="WK176" s="122"/>
      <c r="WL176" s="122"/>
      <c r="WM176" s="122"/>
      <c r="WN176" s="122"/>
      <c r="WO176" s="122"/>
      <c r="WP176" s="122"/>
      <c r="WQ176" s="122"/>
      <c r="WR176" s="122"/>
      <c r="WS176" s="122"/>
      <c r="WT176" s="122"/>
      <c r="WU176" s="122"/>
      <c r="WV176" s="122"/>
      <c r="WW176" s="122"/>
      <c r="WX176" s="122"/>
      <c r="WY176" s="122"/>
      <c r="WZ176" s="122"/>
      <c r="XA176" s="122"/>
      <c r="XB176" s="122"/>
      <c r="XC176" s="122"/>
      <c r="XD176" s="122"/>
      <c r="XE176" s="122"/>
      <c r="XF176" s="122"/>
      <c r="XG176" s="122"/>
      <c r="XH176" s="122"/>
      <c r="XI176" s="122"/>
      <c r="XJ176" s="122"/>
      <c r="XK176" s="122"/>
      <c r="XL176" s="122"/>
      <c r="XM176" s="122"/>
      <c r="XN176" s="122"/>
      <c r="XO176" s="122"/>
      <c r="XP176" s="122"/>
      <c r="XQ176" s="122"/>
      <c r="XR176" s="122"/>
      <c r="XS176" s="122"/>
      <c r="XT176" s="122"/>
      <c r="XU176" s="122"/>
      <c r="XV176" s="122"/>
      <c r="XW176" s="122"/>
      <c r="XX176" s="122"/>
      <c r="XY176" s="122"/>
      <c r="XZ176" s="122"/>
      <c r="YA176" s="122"/>
      <c r="YB176" s="122"/>
      <c r="YC176" s="122"/>
      <c r="YD176" s="122"/>
      <c r="YE176" s="122"/>
      <c r="YF176" s="122"/>
      <c r="YG176" s="122"/>
      <c r="YH176" s="122"/>
      <c r="YI176" s="122"/>
      <c r="YJ176" s="122"/>
      <c r="YK176" s="122"/>
      <c r="YL176" s="122"/>
      <c r="YM176" s="122"/>
      <c r="YN176" s="122"/>
      <c r="YO176" s="122"/>
      <c r="YP176" s="122"/>
      <c r="YQ176" s="122"/>
      <c r="YR176" s="122"/>
      <c r="YS176" s="122"/>
      <c r="YT176" s="122"/>
      <c r="YU176" s="122"/>
      <c r="YV176" s="122"/>
      <c r="YW176" s="122"/>
      <c r="YX176" s="122"/>
      <c r="YY176" s="122"/>
      <c r="YZ176" s="122"/>
      <c r="ZA176" s="122"/>
      <c r="ZB176" s="122"/>
      <c r="ZC176" s="122"/>
      <c r="ZD176" s="122"/>
      <c r="ZE176" s="122"/>
      <c r="ZF176" s="122"/>
      <c r="ZG176" s="122"/>
      <c r="ZH176" s="122"/>
      <c r="ZI176" s="122"/>
      <c r="ZJ176" s="122"/>
      <c r="ZK176" s="122"/>
      <c r="ZL176" s="122"/>
      <c r="ZM176" s="122"/>
      <c r="ZN176" s="122"/>
      <c r="ZO176" s="122"/>
      <c r="ZP176" s="122"/>
      <c r="ZQ176" s="122"/>
      <c r="ZR176" s="122"/>
      <c r="ZS176" s="122"/>
      <c r="ZT176" s="122"/>
      <c r="ZU176" s="122"/>
      <c r="ZV176" s="122"/>
      <c r="ZW176" s="122"/>
      <c r="ZX176" s="122"/>
      <c r="ZY176" s="122"/>
      <c r="ZZ176" s="122"/>
      <c r="AAA176" s="122"/>
      <c r="AAB176" s="122"/>
      <c r="AAC176" s="122"/>
      <c r="AAD176" s="122"/>
      <c r="AAE176" s="122"/>
      <c r="AAF176" s="122"/>
      <c r="AAG176" s="122"/>
      <c r="AAH176" s="122"/>
      <c r="AAI176" s="122"/>
      <c r="AAJ176" s="122"/>
      <c r="AAK176" s="122"/>
      <c r="AAL176" s="122"/>
      <c r="AAM176" s="122"/>
      <c r="AAN176" s="122"/>
      <c r="AAO176" s="122"/>
      <c r="AAP176" s="122"/>
      <c r="AAQ176" s="122"/>
      <c r="AAR176" s="122"/>
      <c r="AAS176" s="122"/>
      <c r="AAT176" s="122"/>
      <c r="AAU176" s="122"/>
      <c r="AAV176" s="122"/>
      <c r="AAW176" s="122"/>
      <c r="AAX176" s="122"/>
      <c r="AAY176" s="122"/>
      <c r="AAZ176" s="122"/>
      <c r="ABA176" s="122"/>
      <c r="ABB176" s="122"/>
      <c r="ABC176" s="122"/>
      <c r="ABD176" s="122"/>
      <c r="ABE176" s="122"/>
      <c r="ABF176" s="122"/>
      <c r="ABG176" s="122"/>
      <c r="ABH176" s="122"/>
      <c r="ABI176" s="122"/>
      <c r="ABJ176" s="122"/>
      <c r="ABK176" s="122"/>
      <c r="ABL176" s="122"/>
      <c r="ABM176" s="122"/>
      <c r="ABN176" s="122"/>
      <c r="ABO176" s="122"/>
      <c r="ABP176" s="122"/>
      <c r="ABQ176" s="122"/>
      <c r="ABR176" s="122"/>
      <c r="ABS176" s="122"/>
      <c r="ABT176" s="122"/>
      <c r="ABU176" s="122"/>
      <c r="ABV176" s="122"/>
      <c r="ABW176" s="122"/>
      <c r="ABX176" s="122"/>
      <c r="ABY176" s="122"/>
      <c r="ABZ176" s="122"/>
      <c r="ACA176" s="122"/>
      <c r="ACB176" s="122"/>
      <c r="ACC176" s="122"/>
      <c r="ACD176" s="122"/>
      <c r="ACE176" s="122"/>
      <c r="ACF176" s="122"/>
      <c r="ACG176" s="122"/>
      <c r="ACH176" s="122"/>
      <c r="ACI176" s="122"/>
      <c r="ACJ176" s="122"/>
      <c r="ACK176" s="122"/>
      <c r="ACL176" s="122"/>
      <c r="ACM176" s="122"/>
      <c r="ACN176" s="122"/>
      <c r="ACO176" s="122"/>
      <c r="ACP176" s="122"/>
      <c r="ACQ176" s="122"/>
      <c r="ACR176" s="122"/>
      <c r="ACS176" s="122"/>
      <c r="ACT176" s="122"/>
      <c r="ACU176" s="122"/>
      <c r="ACV176" s="122"/>
      <c r="ACW176" s="122"/>
      <c r="ACX176" s="122"/>
      <c r="ACY176" s="122"/>
      <c r="ACZ176" s="122"/>
      <c r="ADA176" s="122"/>
      <c r="ADB176" s="122"/>
      <c r="ADC176" s="122"/>
      <c r="ADD176" s="122"/>
      <c r="ADE176" s="122"/>
      <c r="ADF176" s="122"/>
      <c r="ADG176" s="122"/>
      <c r="ADH176" s="122"/>
      <c r="ADI176" s="122"/>
      <c r="ADJ176" s="122"/>
      <c r="ADK176" s="122"/>
      <c r="ADL176" s="122"/>
      <c r="ADM176" s="122"/>
      <c r="ADN176" s="122"/>
      <c r="ADO176" s="122"/>
      <c r="ADP176" s="122"/>
      <c r="ADQ176" s="122"/>
      <c r="ADR176" s="122"/>
      <c r="ADS176" s="122"/>
      <c r="ADT176" s="122"/>
      <c r="ADU176" s="122"/>
      <c r="ADV176" s="122"/>
      <c r="ADW176" s="122"/>
      <c r="ADX176" s="122"/>
      <c r="ADY176" s="122"/>
      <c r="ADZ176" s="122"/>
      <c r="AEA176" s="122"/>
      <c r="AEB176" s="122"/>
      <c r="AEC176" s="122"/>
      <c r="AED176" s="122"/>
      <c r="AEE176" s="122"/>
      <c r="AEF176" s="122"/>
      <c r="AEG176" s="122"/>
      <c r="AEH176" s="122"/>
      <c r="AEI176" s="122"/>
      <c r="AEJ176" s="122"/>
      <c r="AEK176" s="122"/>
      <c r="AEL176" s="122"/>
      <c r="AEM176" s="122"/>
      <c r="AEN176" s="122"/>
      <c r="AEO176" s="122"/>
      <c r="AEP176" s="122"/>
      <c r="AEQ176" s="122"/>
      <c r="AER176" s="122"/>
      <c r="AES176" s="122"/>
      <c r="AET176" s="122"/>
      <c r="AEU176" s="122"/>
      <c r="AEV176" s="122"/>
      <c r="AEW176" s="122"/>
      <c r="AEX176" s="122"/>
      <c r="AEY176" s="122"/>
      <c r="AEZ176" s="122"/>
      <c r="AFA176" s="122"/>
      <c r="AFB176" s="122"/>
      <c r="AFC176" s="122"/>
      <c r="AFD176" s="122"/>
      <c r="AFE176" s="122"/>
      <c r="AFF176" s="122"/>
      <c r="AFG176" s="122"/>
      <c r="AFH176" s="122"/>
      <c r="AFI176" s="122"/>
      <c r="AFJ176" s="122"/>
      <c r="AFK176" s="122"/>
      <c r="AFL176" s="122"/>
      <c r="AFM176" s="122"/>
      <c r="AFN176" s="122"/>
      <c r="AFO176" s="122"/>
      <c r="AFP176" s="122"/>
      <c r="AFQ176" s="122"/>
      <c r="AFR176" s="122"/>
      <c r="AFS176" s="122"/>
      <c r="AFT176" s="122"/>
      <c r="AFU176" s="122"/>
      <c r="AFV176" s="122"/>
      <c r="AFW176" s="122"/>
      <c r="AFX176" s="122"/>
      <c r="AFY176" s="122"/>
      <c r="AFZ176" s="122"/>
      <c r="AGA176" s="122"/>
      <c r="AGB176" s="122"/>
      <c r="AGC176" s="122"/>
      <c r="AGD176" s="122"/>
      <c r="AGE176" s="122"/>
      <c r="AGF176" s="122"/>
      <c r="AGG176" s="122"/>
      <c r="AGH176" s="122"/>
      <c r="AGI176" s="122"/>
      <c r="AGJ176" s="122"/>
      <c r="AGK176" s="122"/>
      <c r="AGL176" s="122"/>
      <c r="AGM176" s="122"/>
      <c r="AGN176" s="122"/>
      <c r="AGO176" s="122"/>
      <c r="AGP176" s="122"/>
      <c r="AGQ176" s="122"/>
      <c r="AGR176" s="122"/>
      <c r="AGS176" s="122"/>
      <c r="AGT176" s="122"/>
      <c r="AGU176" s="122"/>
      <c r="AGV176" s="122"/>
      <c r="AGW176" s="122"/>
      <c r="AGX176" s="122"/>
      <c r="AGY176" s="122"/>
      <c r="AGZ176" s="122"/>
      <c r="AHA176" s="122"/>
      <c r="AHB176" s="122"/>
      <c r="AHC176" s="122"/>
      <c r="AHD176" s="122"/>
      <c r="AHE176" s="122"/>
      <c r="AHF176" s="122"/>
      <c r="AHG176" s="122"/>
      <c r="AHH176" s="122"/>
      <c r="AHI176" s="122"/>
      <c r="AHJ176" s="122"/>
      <c r="AHK176" s="122"/>
      <c r="AHL176" s="122"/>
      <c r="AHM176" s="122"/>
      <c r="AHN176" s="122"/>
      <c r="AHO176" s="122"/>
      <c r="AHP176" s="122"/>
      <c r="AHQ176" s="122"/>
      <c r="AHR176" s="122"/>
      <c r="AHS176" s="122"/>
      <c r="AHT176" s="122"/>
      <c r="AHU176" s="122"/>
      <c r="AHV176" s="122"/>
      <c r="AHW176" s="122"/>
      <c r="AHX176" s="122"/>
      <c r="AHY176" s="122"/>
      <c r="AHZ176" s="122"/>
      <c r="AIA176" s="122"/>
      <c r="AIB176" s="122"/>
      <c r="AIC176" s="122"/>
      <c r="AID176" s="122"/>
      <c r="AIE176" s="122"/>
      <c r="AIF176" s="122"/>
      <c r="AIG176" s="122"/>
      <c r="AIH176" s="122"/>
      <c r="AII176" s="122"/>
      <c r="AIJ176" s="122"/>
      <c r="AIK176" s="122"/>
      <c r="AIL176" s="122"/>
      <c r="AIM176" s="122"/>
      <c r="AIN176" s="122"/>
      <c r="AIO176" s="122"/>
      <c r="AIP176" s="122"/>
      <c r="AIQ176" s="122"/>
      <c r="AIR176" s="122"/>
      <c r="AIS176" s="122"/>
      <c r="AIT176" s="122"/>
      <c r="AIU176" s="122"/>
      <c r="AIV176" s="122"/>
      <c r="AIW176" s="122"/>
      <c r="AIX176" s="122"/>
      <c r="AIY176" s="122"/>
      <c r="AIZ176" s="122"/>
      <c r="AJA176" s="122"/>
      <c r="AJB176" s="122"/>
      <c r="AJC176" s="122"/>
      <c r="AJD176" s="122"/>
      <c r="AJE176" s="122"/>
      <c r="AJF176" s="122"/>
      <c r="AJG176" s="122"/>
      <c r="AJH176" s="122"/>
      <c r="AJI176" s="122"/>
      <c r="AJJ176" s="122"/>
      <c r="AJK176" s="122"/>
      <c r="AJL176" s="122"/>
      <c r="AJM176" s="122"/>
      <c r="AJN176" s="122"/>
      <c r="AJO176" s="122"/>
      <c r="AJP176" s="122"/>
      <c r="AJQ176" s="122"/>
      <c r="AJR176" s="122"/>
      <c r="AJS176" s="122"/>
      <c r="AJT176" s="122"/>
      <c r="AJU176" s="122"/>
      <c r="AJV176" s="122"/>
      <c r="AJW176" s="122"/>
      <c r="AJX176" s="122"/>
      <c r="AJY176" s="122"/>
      <c r="AJZ176" s="122"/>
      <c r="AKA176" s="122"/>
      <c r="AKB176" s="122"/>
      <c r="AKC176" s="122"/>
      <c r="AKD176" s="122"/>
      <c r="AKE176" s="122"/>
      <c r="AKF176" s="122"/>
      <c r="AKG176" s="122"/>
      <c r="AKH176" s="122"/>
      <c r="AKI176" s="122"/>
      <c r="AKJ176" s="122"/>
      <c r="AKK176" s="122"/>
      <c r="AKL176" s="122"/>
      <c r="AKM176" s="122"/>
      <c r="AKN176" s="122"/>
      <c r="AKO176" s="122"/>
      <c r="AKP176" s="122"/>
      <c r="AKQ176" s="122"/>
      <c r="AKR176" s="122"/>
      <c r="AKS176" s="122"/>
      <c r="AKT176" s="122"/>
      <c r="AKU176" s="122"/>
      <c r="AKV176" s="122"/>
      <c r="AKW176" s="122"/>
      <c r="AKX176" s="122"/>
      <c r="AKY176" s="122"/>
      <c r="AKZ176" s="122"/>
      <c r="ALA176" s="122"/>
      <c r="ALB176" s="122"/>
      <c r="ALC176" s="122"/>
      <c r="ALD176" s="122"/>
      <c r="ALE176" s="122"/>
      <c r="ALF176" s="122"/>
      <c r="ALG176" s="122"/>
      <c r="ALH176" s="122"/>
      <c r="ALI176" s="122"/>
      <c r="ALJ176" s="122"/>
      <c r="ALK176" s="122"/>
      <c r="ALL176" s="122"/>
      <c r="ALM176" s="122"/>
      <c r="ALN176" s="122"/>
      <c r="ALO176" s="122"/>
      <c r="ALP176" s="122"/>
      <c r="ALQ176" s="122"/>
      <c r="ALR176" s="122"/>
      <c r="ALS176" s="122"/>
      <c r="ALT176" s="122"/>
      <c r="ALU176" s="122"/>
      <c r="ALV176" s="122"/>
      <c r="ALW176" s="122"/>
      <c r="ALX176" s="122"/>
      <c r="ALY176" s="122"/>
      <c r="ALZ176" s="122"/>
      <c r="AMA176" s="122"/>
      <c r="AMB176" s="122"/>
      <c r="AMC176" s="122"/>
      <c r="AMD176" s="122"/>
      <c r="AME176" s="122"/>
      <c r="AMF176" s="122"/>
      <c r="AMG176" s="122"/>
      <c r="AMH176" s="122"/>
      <c r="AMI176" s="122"/>
      <c r="AMJ176" s="122"/>
      <c r="AMK176" s="122"/>
      <c r="AML176" s="122"/>
      <c r="AMM176" s="122"/>
      <c r="AMN176" s="122"/>
      <c r="AMO176" s="122"/>
      <c r="AMP176" s="122"/>
      <c r="AMQ176" s="122"/>
      <c r="AMR176" s="122"/>
      <c r="AMS176" s="122"/>
      <c r="AMT176" s="122"/>
      <c r="AMU176" s="122"/>
      <c r="AMV176" s="122"/>
      <c r="AMW176" s="122"/>
      <c r="AMX176" s="122"/>
      <c r="AMY176" s="122"/>
      <c r="AMZ176" s="122"/>
      <c r="ANA176" s="122"/>
      <c r="ANB176" s="122"/>
      <c r="ANC176" s="122"/>
      <c r="AND176" s="122"/>
      <c r="ANE176" s="122"/>
      <c r="ANF176" s="122"/>
      <c r="ANG176" s="122"/>
      <c r="ANH176" s="122"/>
      <c r="ANI176" s="122"/>
      <c r="ANJ176" s="122"/>
      <c r="ANK176" s="122"/>
      <c r="ANL176" s="122"/>
      <c r="ANM176" s="122"/>
      <c r="ANN176" s="122"/>
      <c r="ANO176" s="122"/>
      <c r="ANP176" s="122"/>
      <c r="ANQ176" s="122"/>
      <c r="ANR176" s="122"/>
      <c r="ANS176" s="122"/>
      <c r="ANT176" s="122"/>
      <c r="ANU176" s="122"/>
      <c r="ANV176" s="122"/>
      <c r="ANW176" s="122"/>
      <c r="ANX176" s="122"/>
      <c r="ANY176" s="122"/>
      <c r="ANZ176" s="122"/>
      <c r="AOA176" s="122"/>
      <c r="AOB176" s="122"/>
      <c r="AOC176" s="122"/>
      <c r="AOD176" s="122"/>
      <c r="AOE176" s="122"/>
      <c r="AOF176" s="122"/>
      <c r="AOG176" s="122"/>
      <c r="AOH176" s="122"/>
      <c r="AOI176" s="122"/>
      <c r="AOJ176" s="122"/>
      <c r="AOK176" s="122"/>
      <c r="AOL176" s="122"/>
      <c r="AOM176" s="122"/>
      <c r="AON176" s="122"/>
      <c r="AOO176" s="122"/>
      <c r="AOP176" s="122"/>
      <c r="AOQ176" s="122"/>
      <c r="AOR176" s="122"/>
      <c r="AOS176" s="122"/>
      <c r="AOT176" s="122"/>
      <c r="AOU176" s="122"/>
      <c r="AOV176" s="122"/>
      <c r="AOW176" s="122"/>
      <c r="AOX176" s="122"/>
      <c r="AOY176" s="122"/>
      <c r="AOZ176" s="122"/>
      <c r="APA176" s="122"/>
      <c r="APB176" s="122"/>
      <c r="APC176" s="122"/>
      <c r="APD176" s="122"/>
      <c r="APE176" s="122"/>
      <c r="APF176" s="122"/>
      <c r="APG176" s="122"/>
      <c r="APH176" s="122"/>
      <c r="API176" s="122"/>
      <c r="APJ176" s="122"/>
      <c r="APK176" s="122"/>
      <c r="APL176" s="122"/>
      <c r="APM176" s="122"/>
      <c r="APN176" s="122"/>
      <c r="APO176" s="122"/>
      <c r="APP176" s="122"/>
      <c r="APQ176" s="122"/>
      <c r="APR176" s="122"/>
      <c r="APS176" s="122"/>
      <c r="APT176" s="122"/>
      <c r="APU176" s="122"/>
      <c r="APV176" s="122"/>
      <c r="APW176" s="122"/>
      <c r="APX176" s="122"/>
      <c r="APY176" s="122"/>
      <c r="APZ176" s="122"/>
      <c r="AQA176" s="122"/>
      <c r="AQB176" s="122"/>
      <c r="AQC176" s="122"/>
      <c r="AQD176" s="122"/>
      <c r="AQE176" s="122"/>
      <c r="AQF176" s="122"/>
      <c r="AQG176" s="122"/>
      <c r="AQH176" s="122"/>
      <c r="AQI176" s="122"/>
      <c r="AQJ176" s="122"/>
      <c r="AQK176" s="122"/>
      <c r="AQL176" s="122"/>
      <c r="AQM176" s="122"/>
      <c r="AQN176" s="122"/>
      <c r="AQO176" s="122"/>
      <c r="AQP176" s="122"/>
      <c r="AQQ176" s="122"/>
      <c r="AQR176" s="122"/>
      <c r="AQS176" s="122"/>
      <c r="AQT176" s="122"/>
      <c r="AQU176" s="122"/>
      <c r="AQV176" s="122"/>
      <c r="AQW176" s="122"/>
      <c r="AQX176" s="122"/>
      <c r="AQY176" s="122"/>
      <c r="AQZ176" s="122"/>
      <c r="ARA176" s="122"/>
      <c r="ARB176" s="122"/>
      <c r="ARC176" s="122"/>
      <c r="ARD176" s="122"/>
      <c r="ARE176" s="122"/>
      <c r="ARF176" s="122"/>
      <c r="ARG176" s="122"/>
      <c r="ARH176" s="122"/>
      <c r="ARI176" s="122"/>
      <c r="ARJ176" s="122"/>
      <c r="ARK176" s="122"/>
      <c r="ARL176" s="122"/>
      <c r="ARM176" s="122"/>
      <c r="ARN176" s="122"/>
      <c r="ARO176" s="122"/>
      <c r="ARP176" s="122"/>
      <c r="ARQ176" s="122"/>
      <c r="ARR176" s="122"/>
      <c r="ARS176" s="122"/>
      <c r="ART176" s="122"/>
      <c r="ARU176" s="122"/>
      <c r="ARV176" s="122"/>
      <c r="ARW176" s="122"/>
      <c r="ARX176" s="122"/>
      <c r="ARY176" s="122"/>
      <c r="ARZ176" s="122"/>
      <c r="ASA176" s="122"/>
      <c r="ASB176" s="122"/>
      <c r="ASC176" s="122"/>
      <c r="ASD176" s="122"/>
      <c r="ASE176" s="122"/>
      <c r="ASF176" s="122"/>
      <c r="ASG176" s="122"/>
      <c r="ASH176" s="122"/>
      <c r="ASI176" s="122"/>
      <c r="ASJ176" s="122"/>
      <c r="ASK176" s="122"/>
      <c r="ASL176" s="122"/>
      <c r="ASM176" s="122"/>
      <c r="ASN176" s="122"/>
      <c r="ASO176" s="122"/>
      <c r="ASP176" s="122"/>
      <c r="ASQ176" s="122"/>
      <c r="ASR176" s="122"/>
      <c r="ASS176" s="122"/>
      <c r="AST176" s="122"/>
      <c r="ASU176" s="122"/>
      <c r="ASV176" s="122"/>
      <c r="ASW176" s="122"/>
      <c r="ASX176" s="122"/>
      <c r="ASY176" s="122"/>
      <c r="ASZ176" s="122"/>
      <c r="ATA176" s="122"/>
      <c r="ATB176" s="122"/>
      <c r="ATC176" s="122"/>
      <c r="ATD176" s="122"/>
      <c r="ATE176" s="122"/>
      <c r="ATF176" s="122"/>
      <c r="ATG176" s="122"/>
      <c r="ATH176" s="122"/>
      <c r="ATI176" s="122"/>
      <c r="ATJ176" s="122"/>
      <c r="ATK176" s="122"/>
      <c r="ATL176" s="122"/>
      <c r="ATM176" s="122"/>
      <c r="ATN176" s="122"/>
      <c r="ATO176" s="122"/>
      <c r="ATP176" s="122"/>
      <c r="ATQ176" s="122"/>
      <c r="ATR176" s="122"/>
      <c r="ATS176" s="122"/>
      <c r="ATT176" s="122"/>
      <c r="ATU176" s="122"/>
      <c r="ATV176" s="122"/>
      <c r="ATW176" s="122"/>
      <c r="ATX176" s="122"/>
      <c r="ATY176" s="122"/>
      <c r="ATZ176" s="122"/>
      <c r="AUA176" s="122"/>
      <c r="AUB176" s="122"/>
      <c r="AUC176" s="122"/>
      <c r="AUD176" s="122"/>
      <c r="AUE176" s="122"/>
      <c r="AUF176" s="122"/>
      <c r="AUG176" s="122"/>
      <c r="AUH176" s="122"/>
      <c r="AUI176" s="122"/>
      <c r="AUJ176" s="122"/>
      <c r="AUK176" s="122"/>
      <c r="AUL176" s="122"/>
      <c r="AUM176" s="122"/>
      <c r="AUN176" s="122"/>
      <c r="AUO176" s="122"/>
      <c r="AUP176" s="122"/>
      <c r="AUQ176" s="122"/>
      <c r="AUR176" s="122"/>
      <c r="AUS176" s="122"/>
      <c r="AUT176" s="122"/>
      <c r="AUU176" s="122"/>
      <c r="AUV176" s="122"/>
      <c r="AUW176" s="122"/>
      <c r="AUX176" s="122"/>
      <c r="AUY176" s="122"/>
      <c r="AUZ176" s="122"/>
      <c r="AVA176" s="122"/>
      <c r="AVB176" s="122"/>
      <c r="AVC176" s="122"/>
      <c r="AVD176" s="122"/>
      <c r="AVE176" s="122"/>
      <c r="AVF176" s="122"/>
      <c r="AVG176" s="122"/>
      <c r="AVH176" s="122"/>
      <c r="AVI176" s="122"/>
      <c r="AVJ176" s="122"/>
      <c r="AVK176" s="122"/>
      <c r="AVL176" s="122"/>
      <c r="AVM176" s="122"/>
      <c r="AVN176" s="122"/>
      <c r="AVO176" s="122"/>
      <c r="AVP176" s="122"/>
      <c r="AVQ176" s="122"/>
      <c r="AVR176" s="122"/>
      <c r="AVS176" s="122"/>
      <c r="AVT176" s="122"/>
      <c r="AVU176" s="122"/>
      <c r="AVV176" s="122"/>
      <c r="AVW176" s="122"/>
      <c r="AVX176" s="122"/>
      <c r="AVY176" s="122"/>
      <c r="AVZ176" s="122"/>
      <c r="AWA176" s="122"/>
      <c r="AWB176" s="122"/>
      <c r="AWC176" s="122"/>
      <c r="AWD176" s="122"/>
      <c r="AWE176" s="122"/>
      <c r="AWF176" s="122"/>
      <c r="AWG176" s="122"/>
      <c r="AWH176" s="122"/>
      <c r="AWI176" s="122"/>
      <c r="AWJ176" s="122"/>
      <c r="AWK176" s="122"/>
      <c r="AWL176" s="122"/>
      <c r="AWM176" s="122"/>
      <c r="AWN176" s="122"/>
      <c r="AWO176" s="122"/>
      <c r="AWP176" s="122"/>
      <c r="AWQ176" s="122"/>
      <c r="AWR176" s="122"/>
      <c r="AWS176" s="122"/>
      <c r="AWT176" s="122"/>
      <c r="AWU176" s="122"/>
      <c r="AWV176" s="122"/>
      <c r="AWW176" s="122"/>
      <c r="AWX176" s="122"/>
      <c r="AWY176" s="122"/>
      <c r="AWZ176" s="122"/>
      <c r="AXA176" s="122"/>
      <c r="AXB176" s="122"/>
      <c r="AXC176" s="122"/>
      <c r="AXD176" s="122"/>
      <c r="AXE176" s="122"/>
      <c r="AXF176" s="122"/>
      <c r="AXG176" s="122"/>
      <c r="AXH176" s="122"/>
      <c r="AXI176" s="122"/>
      <c r="AXJ176" s="122"/>
      <c r="AXK176" s="122"/>
      <c r="AXL176" s="122"/>
      <c r="AXM176" s="122"/>
      <c r="AXN176" s="122"/>
      <c r="AXO176" s="122"/>
      <c r="AXP176" s="122"/>
      <c r="AXQ176" s="122"/>
      <c r="AXR176" s="122"/>
      <c r="AXS176" s="122"/>
      <c r="AXT176" s="122"/>
      <c r="AXU176" s="122"/>
      <c r="AXV176" s="122"/>
      <c r="AXW176" s="122"/>
      <c r="AXX176" s="122"/>
      <c r="AXY176" s="122"/>
      <c r="AXZ176" s="122"/>
      <c r="AYA176" s="122"/>
      <c r="AYB176" s="122"/>
      <c r="AYC176" s="122"/>
      <c r="AYD176" s="122"/>
      <c r="AYE176" s="122"/>
      <c r="AYF176" s="122"/>
      <c r="AYG176" s="122"/>
      <c r="AYH176" s="122"/>
      <c r="AYI176" s="122"/>
      <c r="AYJ176" s="122"/>
      <c r="AYK176" s="122"/>
      <c r="AYL176" s="122"/>
      <c r="AYM176" s="122"/>
      <c r="AYN176" s="122"/>
      <c r="AYO176" s="122"/>
      <c r="AYP176" s="122"/>
      <c r="AYQ176" s="122"/>
      <c r="AYR176" s="122"/>
      <c r="AYS176" s="122"/>
      <c r="AYT176" s="122"/>
      <c r="AYU176" s="122"/>
      <c r="AYV176" s="122"/>
      <c r="AYW176" s="122"/>
      <c r="AYX176" s="122"/>
      <c r="AYY176" s="122"/>
      <c r="AYZ176" s="122"/>
      <c r="AZA176" s="122"/>
      <c r="AZB176" s="122"/>
      <c r="AZC176" s="122"/>
      <c r="AZD176" s="122"/>
      <c r="AZE176" s="122"/>
      <c r="AZF176" s="122"/>
      <c r="AZG176" s="122"/>
      <c r="AZH176" s="122"/>
      <c r="AZI176" s="122"/>
      <c r="AZJ176" s="122"/>
      <c r="AZK176" s="122"/>
      <c r="AZL176" s="122"/>
      <c r="AZM176" s="122"/>
      <c r="AZN176" s="122"/>
      <c r="AZO176" s="122"/>
      <c r="AZP176" s="122"/>
      <c r="AZQ176" s="122"/>
      <c r="AZR176" s="122"/>
      <c r="AZS176" s="122"/>
      <c r="AZT176" s="122"/>
      <c r="AZU176" s="122"/>
      <c r="AZV176" s="122"/>
      <c r="AZW176" s="122"/>
      <c r="AZX176" s="122"/>
      <c r="AZY176" s="122"/>
      <c r="AZZ176" s="122"/>
      <c r="BAA176" s="122"/>
      <c r="BAB176" s="122"/>
      <c r="BAC176" s="122"/>
      <c r="BAD176" s="122"/>
      <c r="BAE176" s="122"/>
      <c r="BAF176" s="122"/>
      <c r="BAG176" s="122"/>
      <c r="BAH176" s="122"/>
      <c r="BAI176" s="122"/>
      <c r="BAJ176" s="122"/>
      <c r="BAK176" s="122"/>
      <c r="BAL176" s="122"/>
      <c r="BAM176" s="122"/>
      <c r="BAN176" s="122"/>
      <c r="BAO176" s="122"/>
      <c r="BAP176" s="122"/>
      <c r="BAQ176" s="122"/>
      <c r="BAR176" s="122"/>
      <c r="BAS176" s="122"/>
      <c r="BAT176" s="122"/>
      <c r="BAU176" s="122"/>
      <c r="BAV176" s="122"/>
      <c r="BAW176" s="122"/>
      <c r="BAX176" s="122"/>
      <c r="BAY176" s="122"/>
      <c r="BAZ176" s="122"/>
      <c r="BBA176" s="122"/>
      <c r="BBB176" s="122"/>
      <c r="BBC176" s="122"/>
      <c r="BBD176" s="122"/>
      <c r="BBE176" s="122"/>
      <c r="BBF176" s="122"/>
      <c r="BBG176" s="122"/>
      <c r="BBH176" s="122"/>
      <c r="BBI176" s="122"/>
      <c r="BBJ176" s="122"/>
      <c r="BBK176" s="122"/>
      <c r="BBL176" s="122"/>
      <c r="BBM176" s="122"/>
      <c r="BBN176" s="122"/>
      <c r="BBO176" s="122"/>
      <c r="BBP176" s="122"/>
      <c r="BBQ176" s="122"/>
      <c r="BBR176" s="122"/>
      <c r="BBS176" s="122"/>
      <c r="BBT176" s="122"/>
      <c r="BBU176" s="122"/>
      <c r="BBV176" s="122"/>
      <c r="BBW176" s="122"/>
      <c r="BBX176" s="122"/>
      <c r="BBY176" s="122"/>
      <c r="BBZ176" s="122"/>
      <c r="BCA176" s="122"/>
      <c r="BCB176" s="122"/>
      <c r="BCC176" s="122"/>
      <c r="BCD176" s="122"/>
      <c r="BCE176" s="122"/>
      <c r="BCF176" s="122"/>
      <c r="BCG176" s="122"/>
      <c r="BCH176" s="122"/>
      <c r="BCI176" s="122"/>
      <c r="BCJ176" s="122"/>
      <c r="BCK176" s="122"/>
      <c r="BCL176" s="122"/>
      <c r="BCM176" s="122"/>
      <c r="BCN176" s="122"/>
      <c r="BCO176" s="122"/>
      <c r="BCP176" s="122"/>
      <c r="BCQ176" s="122"/>
      <c r="BCR176" s="122"/>
      <c r="BCS176" s="122"/>
      <c r="BCT176" s="122"/>
      <c r="BCU176" s="122"/>
      <c r="BCV176" s="122"/>
      <c r="BCW176" s="122"/>
      <c r="BCX176" s="122"/>
      <c r="BCY176" s="122"/>
      <c r="BCZ176" s="122"/>
      <c r="BDA176" s="122"/>
      <c r="BDB176" s="122"/>
      <c r="BDC176" s="122"/>
      <c r="BDD176" s="122"/>
      <c r="BDE176" s="122"/>
      <c r="BDF176" s="122"/>
      <c r="BDG176" s="122"/>
      <c r="BDH176" s="122"/>
      <c r="BDI176" s="122"/>
      <c r="BDJ176" s="122"/>
      <c r="BDK176" s="122"/>
      <c r="BDL176" s="122"/>
      <c r="BDM176" s="122"/>
      <c r="BDN176" s="122"/>
      <c r="BDO176" s="122"/>
      <c r="BDP176" s="122"/>
      <c r="BDQ176" s="122"/>
      <c r="BDR176" s="122"/>
      <c r="BDS176" s="122"/>
      <c r="BDT176" s="122"/>
      <c r="BDU176" s="122"/>
      <c r="BDV176" s="122"/>
      <c r="BDW176" s="122"/>
      <c r="BDX176" s="122"/>
      <c r="BDY176" s="122"/>
      <c r="BDZ176" s="122"/>
      <c r="BEA176" s="122"/>
      <c r="BEB176" s="122"/>
      <c r="BEC176" s="122"/>
      <c r="BED176" s="122"/>
      <c r="BEE176" s="122"/>
      <c r="BEF176" s="122"/>
      <c r="BEG176" s="122"/>
      <c r="BEH176" s="122"/>
      <c r="BEI176" s="122"/>
      <c r="BEJ176" s="122"/>
      <c r="BEK176" s="122"/>
      <c r="BEL176" s="122"/>
      <c r="BEM176" s="122"/>
      <c r="BEN176" s="122"/>
      <c r="BEO176" s="122"/>
      <c r="BEP176" s="122"/>
      <c r="BEQ176" s="122"/>
      <c r="BER176" s="122"/>
      <c r="BES176" s="122"/>
      <c r="BET176" s="122"/>
      <c r="BEU176" s="122"/>
      <c r="BEV176" s="122"/>
      <c r="BEW176" s="122"/>
      <c r="BEX176" s="122"/>
      <c r="BEY176" s="122"/>
      <c r="BEZ176" s="122"/>
      <c r="BFA176" s="122"/>
      <c r="BFB176" s="122"/>
      <c r="BFC176" s="122"/>
      <c r="BFD176" s="122"/>
      <c r="BFE176" s="122"/>
      <c r="BFF176" s="122"/>
      <c r="BFG176" s="122"/>
      <c r="BFH176" s="122"/>
      <c r="BFI176" s="122"/>
      <c r="BFJ176" s="122"/>
      <c r="BFK176" s="122"/>
      <c r="BFL176" s="122"/>
      <c r="BFM176" s="122"/>
      <c r="BFN176" s="122"/>
      <c r="BFO176" s="122"/>
      <c r="BFP176" s="122"/>
      <c r="BFQ176" s="122"/>
      <c r="BFR176" s="122"/>
      <c r="BFS176" s="122"/>
      <c r="BFT176" s="122"/>
      <c r="BFU176" s="122"/>
      <c r="BFV176" s="122"/>
      <c r="BFW176" s="122"/>
      <c r="BFX176" s="122"/>
      <c r="BFY176" s="122"/>
      <c r="BFZ176" s="122"/>
      <c r="BGA176" s="122"/>
      <c r="BGB176" s="122"/>
      <c r="BGC176" s="122"/>
      <c r="BGD176" s="122"/>
      <c r="BGE176" s="122"/>
      <c r="BGF176" s="122"/>
      <c r="BGG176" s="122"/>
      <c r="BGH176" s="122"/>
      <c r="BGI176" s="122"/>
      <c r="BGJ176" s="122"/>
      <c r="BGK176" s="122"/>
      <c r="BGL176" s="122"/>
      <c r="BGM176" s="122"/>
      <c r="BGN176" s="122"/>
      <c r="BGO176" s="122"/>
      <c r="BGP176" s="122"/>
      <c r="BGQ176" s="122"/>
      <c r="BGR176" s="122"/>
      <c r="BGS176" s="122"/>
      <c r="BGT176" s="122"/>
      <c r="BGU176" s="122"/>
      <c r="BGV176" s="122"/>
      <c r="BGW176" s="122"/>
      <c r="BGX176" s="122"/>
      <c r="BGY176" s="122"/>
      <c r="BGZ176" s="122"/>
      <c r="BHA176" s="122"/>
      <c r="BHB176" s="122"/>
      <c r="BHC176" s="122"/>
      <c r="BHD176" s="122"/>
      <c r="BHE176" s="122"/>
      <c r="BHF176" s="122"/>
      <c r="BHG176" s="122"/>
      <c r="BHH176" s="122"/>
      <c r="BHI176" s="122"/>
      <c r="BHJ176" s="122"/>
      <c r="BHK176" s="122"/>
      <c r="BHL176" s="122"/>
      <c r="BHM176" s="122"/>
      <c r="BHN176" s="122"/>
      <c r="BHO176" s="122"/>
      <c r="BHP176" s="122"/>
      <c r="BHQ176" s="122"/>
      <c r="BHR176" s="122"/>
      <c r="BHS176" s="122"/>
      <c r="BHT176" s="122"/>
      <c r="BHU176" s="122"/>
      <c r="BHV176" s="122"/>
      <c r="BHW176" s="122"/>
      <c r="BHX176" s="122"/>
      <c r="BHY176" s="122"/>
      <c r="BHZ176" s="122"/>
      <c r="BIA176" s="122"/>
      <c r="BIB176" s="122"/>
      <c r="BIC176" s="122"/>
      <c r="BID176" s="122"/>
      <c r="BIE176" s="122"/>
      <c r="BIF176" s="122"/>
      <c r="BIG176" s="122"/>
      <c r="BIH176" s="122"/>
      <c r="BII176" s="122"/>
      <c r="BIJ176" s="122"/>
      <c r="BIK176" s="122"/>
      <c r="BIL176" s="122"/>
      <c r="BIM176" s="122"/>
      <c r="BIN176" s="122"/>
      <c r="BIO176" s="122"/>
      <c r="BIP176" s="122"/>
      <c r="BIQ176" s="122"/>
      <c r="BIR176" s="122"/>
      <c r="BIS176" s="122"/>
      <c r="BIT176" s="122"/>
      <c r="BIU176" s="122"/>
      <c r="BIV176" s="122"/>
      <c r="BIW176" s="122"/>
      <c r="BIX176" s="122"/>
      <c r="BIY176" s="122"/>
      <c r="BIZ176" s="122"/>
      <c r="BJA176" s="122"/>
      <c r="BJB176" s="122"/>
      <c r="BJC176" s="122"/>
      <c r="BJD176" s="122"/>
      <c r="BJE176" s="122"/>
      <c r="BJF176" s="122"/>
      <c r="BJG176" s="122"/>
      <c r="BJH176" s="122"/>
      <c r="BJI176" s="122"/>
      <c r="BJJ176" s="122"/>
      <c r="BJK176" s="122"/>
      <c r="BJL176" s="122"/>
      <c r="BJM176" s="122"/>
      <c r="BJN176" s="122"/>
      <c r="BJO176" s="122"/>
      <c r="BJP176" s="122"/>
      <c r="BJQ176" s="122"/>
      <c r="BJR176" s="122"/>
      <c r="BJS176" s="122"/>
      <c r="BJT176" s="122"/>
      <c r="BJU176" s="122"/>
      <c r="BJV176" s="122"/>
      <c r="BJW176" s="122"/>
      <c r="BJX176" s="122"/>
      <c r="BJY176" s="122"/>
      <c r="BJZ176" s="122"/>
      <c r="BKA176" s="122"/>
      <c r="BKB176" s="122"/>
      <c r="BKC176" s="122"/>
      <c r="BKD176" s="122"/>
      <c r="BKE176" s="122"/>
      <c r="BKF176" s="122"/>
      <c r="BKG176" s="122"/>
      <c r="BKH176" s="122"/>
      <c r="BKI176" s="122"/>
      <c r="BKJ176" s="122"/>
      <c r="BKK176" s="122"/>
      <c r="BKL176" s="122"/>
      <c r="BKM176" s="122"/>
      <c r="BKN176" s="122"/>
      <c r="BKO176" s="122"/>
      <c r="BKP176" s="122"/>
      <c r="BKQ176" s="122"/>
      <c r="BKR176" s="122"/>
      <c r="BKS176" s="122"/>
      <c r="BKT176" s="122"/>
      <c r="BKU176" s="122"/>
      <c r="BKV176" s="122"/>
      <c r="BKW176" s="122"/>
      <c r="BKX176" s="122"/>
      <c r="BKY176" s="122"/>
      <c r="BKZ176" s="122"/>
      <c r="BLA176" s="122"/>
      <c r="BLB176" s="122"/>
      <c r="BLC176" s="122"/>
      <c r="BLD176" s="122"/>
      <c r="BLE176" s="122"/>
      <c r="BLF176" s="122"/>
      <c r="BLG176" s="122"/>
      <c r="BLH176" s="122"/>
      <c r="BLI176" s="122"/>
      <c r="BLJ176" s="122"/>
      <c r="BLK176" s="122"/>
      <c r="BLL176" s="122"/>
      <c r="BLM176" s="122"/>
      <c r="BLN176" s="122"/>
      <c r="BLO176" s="122"/>
      <c r="BLP176" s="122"/>
      <c r="BLQ176" s="122"/>
      <c r="BLR176" s="122"/>
      <c r="BLS176" s="122"/>
      <c r="BLT176" s="122"/>
      <c r="BLU176" s="122"/>
      <c r="BLV176" s="122"/>
      <c r="BLW176" s="122"/>
      <c r="BLX176" s="122"/>
      <c r="BLY176" s="122"/>
      <c r="BLZ176" s="122"/>
      <c r="BMA176" s="122"/>
      <c r="BMB176" s="122"/>
      <c r="BMC176" s="122"/>
      <c r="BMD176" s="122"/>
      <c r="BME176" s="122"/>
      <c r="BMF176" s="122"/>
      <c r="BMG176" s="122"/>
      <c r="BMH176" s="122"/>
      <c r="BMI176" s="122"/>
      <c r="BMJ176" s="122"/>
      <c r="BMK176" s="122"/>
      <c r="BML176" s="122"/>
      <c r="BMM176" s="122"/>
      <c r="BMN176" s="122"/>
      <c r="BMO176" s="122"/>
      <c r="BMP176" s="122"/>
      <c r="BMQ176" s="122"/>
      <c r="BMR176" s="122"/>
      <c r="BMS176" s="122"/>
      <c r="BMT176" s="122"/>
      <c r="BMU176" s="122"/>
      <c r="BMV176" s="122"/>
      <c r="BMW176" s="122"/>
      <c r="BMX176" s="122"/>
      <c r="BMY176" s="122"/>
      <c r="BMZ176" s="122"/>
      <c r="BNA176" s="122"/>
      <c r="BNB176" s="122"/>
      <c r="BNC176" s="122"/>
      <c r="BND176" s="122"/>
      <c r="BNE176" s="122"/>
      <c r="BNF176" s="122"/>
      <c r="BNG176" s="122"/>
      <c r="BNH176" s="122"/>
      <c r="BNI176" s="122"/>
      <c r="BNJ176" s="122"/>
      <c r="BNK176" s="122"/>
      <c r="BNL176" s="122"/>
      <c r="BNM176" s="122"/>
      <c r="BNN176" s="122"/>
      <c r="BNO176" s="122"/>
      <c r="BNP176" s="122"/>
      <c r="BNQ176" s="122"/>
      <c r="BNR176" s="122"/>
      <c r="BNS176" s="122"/>
      <c r="BNT176" s="122"/>
      <c r="BNU176" s="122"/>
      <c r="BNV176" s="122"/>
      <c r="BNW176" s="122"/>
      <c r="BNX176" s="122"/>
      <c r="BNY176" s="122"/>
      <c r="BNZ176" s="122"/>
      <c r="BOA176" s="122"/>
      <c r="BOB176" s="122"/>
      <c r="BOC176" s="122"/>
      <c r="BOD176" s="122"/>
      <c r="BOE176" s="122"/>
      <c r="BOF176" s="122"/>
      <c r="BOG176" s="122"/>
      <c r="BOH176" s="122"/>
      <c r="BOI176" s="122"/>
      <c r="BOJ176" s="122"/>
      <c r="BOK176" s="122"/>
      <c r="BOL176" s="122"/>
      <c r="BOM176" s="122"/>
      <c r="BON176" s="122"/>
      <c r="BOO176" s="122"/>
      <c r="BOP176" s="122"/>
      <c r="BOQ176" s="122"/>
      <c r="BOR176" s="122"/>
      <c r="BOS176" s="122"/>
      <c r="BOT176" s="122"/>
      <c r="BOU176" s="122"/>
      <c r="BOV176" s="122"/>
      <c r="BOW176" s="122"/>
      <c r="BOX176" s="122"/>
      <c r="BOY176" s="122"/>
      <c r="BOZ176" s="122"/>
      <c r="BPA176" s="122"/>
      <c r="BPB176" s="122"/>
      <c r="BPC176" s="122"/>
      <c r="BPD176" s="122"/>
      <c r="BPE176" s="122"/>
      <c r="BPF176" s="122"/>
      <c r="BPG176" s="122"/>
      <c r="BPH176" s="122"/>
      <c r="BPI176" s="122"/>
      <c r="BPJ176" s="122"/>
      <c r="BPK176" s="122"/>
      <c r="BPL176" s="122"/>
      <c r="BPM176" s="122"/>
      <c r="BPN176" s="122"/>
      <c r="BPO176" s="122"/>
      <c r="BPP176" s="122"/>
      <c r="BPQ176" s="122"/>
      <c r="BPR176" s="122"/>
      <c r="BPS176" s="122"/>
      <c r="BPT176" s="122"/>
      <c r="BPU176" s="122"/>
      <c r="BPV176" s="122"/>
      <c r="BPW176" s="122"/>
      <c r="BPX176" s="122"/>
      <c r="BPY176" s="122"/>
      <c r="BPZ176" s="122"/>
      <c r="BQA176" s="122"/>
      <c r="BQB176" s="122"/>
      <c r="BQC176" s="122"/>
      <c r="BQD176" s="122"/>
      <c r="BQE176" s="122"/>
      <c r="BQF176" s="122"/>
      <c r="BQG176" s="122"/>
      <c r="BQH176" s="122"/>
      <c r="BQI176" s="122"/>
      <c r="BQJ176" s="122"/>
      <c r="BQK176" s="122"/>
      <c r="BQL176" s="122"/>
      <c r="BQM176" s="122"/>
      <c r="BQN176" s="122"/>
      <c r="BQO176" s="122"/>
      <c r="BQP176" s="122"/>
      <c r="BQQ176" s="122"/>
      <c r="BQR176" s="122"/>
      <c r="BQS176" s="122"/>
      <c r="BQT176" s="122"/>
      <c r="BQU176" s="122"/>
      <c r="BQV176" s="122"/>
      <c r="BQW176" s="122"/>
      <c r="BQX176" s="122"/>
      <c r="BQY176" s="122"/>
      <c r="BQZ176" s="122"/>
      <c r="BRA176" s="122"/>
      <c r="BRB176" s="122"/>
      <c r="BRC176" s="122"/>
      <c r="BRD176" s="122"/>
      <c r="BRE176" s="122"/>
      <c r="BRF176" s="122"/>
      <c r="BRG176" s="122"/>
      <c r="BRH176" s="122"/>
      <c r="BRI176" s="122"/>
      <c r="BRJ176" s="122"/>
      <c r="BRK176" s="122"/>
      <c r="BRL176" s="122"/>
      <c r="BRM176" s="122"/>
      <c r="BRN176" s="122"/>
      <c r="BRO176" s="122"/>
      <c r="BRP176" s="122"/>
      <c r="BRQ176" s="122"/>
      <c r="BRR176" s="122"/>
      <c r="BRS176" s="122"/>
      <c r="BRT176" s="122"/>
      <c r="BRU176" s="122"/>
      <c r="BRV176" s="122"/>
      <c r="BRW176" s="122"/>
      <c r="BRX176" s="122"/>
      <c r="BRY176" s="122"/>
      <c r="BRZ176" s="122"/>
      <c r="BSA176" s="122"/>
      <c r="BSB176" s="122"/>
      <c r="BSC176" s="122"/>
      <c r="BSD176" s="122"/>
      <c r="BSE176" s="122"/>
      <c r="BSF176" s="122"/>
      <c r="BSG176" s="122"/>
      <c r="BSH176" s="122"/>
      <c r="BSI176" s="122"/>
      <c r="BSJ176" s="122"/>
      <c r="BSK176" s="122"/>
      <c r="BSL176" s="122"/>
      <c r="BSM176" s="122"/>
      <c r="BSN176" s="122"/>
      <c r="BSO176" s="122"/>
      <c r="BSP176" s="122"/>
      <c r="BSQ176" s="122"/>
      <c r="BSR176" s="122"/>
      <c r="BSS176" s="122"/>
      <c r="BST176" s="122"/>
      <c r="BSU176" s="122"/>
      <c r="BSV176" s="122"/>
      <c r="BSW176" s="122"/>
      <c r="BSX176" s="122"/>
      <c r="BSY176" s="122"/>
      <c r="BSZ176" s="122"/>
      <c r="BTA176" s="122"/>
      <c r="BTB176" s="122"/>
      <c r="BTC176" s="122"/>
      <c r="BTD176" s="122"/>
      <c r="BTE176" s="122"/>
      <c r="BTF176" s="122"/>
      <c r="BTG176" s="122"/>
      <c r="BTH176" s="122"/>
      <c r="BTI176" s="122"/>
      <c r="BTJ176" s="122"/>
      <c r="BTK176" s="122"/>
      <c r="BTL176" s="122"/>
      <c r="BTM176" s="122"/>
      <c r="BTN176" s="122"/>
      <c r="BTO176" s="122"/>
      <c r="BTP176" s="122"/>
      <c r="BTQ176" s="122"/>
      <c r="BTR176" s="122"/>
      <c r="BTS176" s="122"/>
      <c r="BTT176" s="122"/>
      <c r="BTU176" s="122"/>
      <c r="BTV176" s="122"/>
      <c r="BTW176" s="122"/>
      <c r="BTX176" s="122"/>
      <c r="BTY176" s="122"/>
      <c r="BTZ176" s="122"/>
      <c r="BUA176" s="122"/>
      <c r="BUB176" s="122"/>
      <c r="BUC176" s="122"/>
      <c r="BUD176" s="122"/>
      <c r="BUE176" s="122"/>
      <c r="BUF176" s="122"/>
      <c r="BUG176" s="122"/>
      <c r="BUH176" s="122"/>
      <c r="BUI176" s="122"/>
      <c r="BUJ176" s="122"/>
      <c r="BUK176" s="122"/>
      <c r="BUL176" s="122"/>
      <c r="BUM176" s="122"/>
      <c r="BUN176" s="122"/>
      <c r="BUO176" s="122"/>
      <c r="BUP176" s="122"/>
      <c r="BUQ176" s="122"/>
      <c r="BUR176" s="122"/>
      <c r="BUS176" s="122"/>
      <c r="BUT176" s="122"/>
      <c r="BUU176" s="122"/>
      <c r="BUV176" s="122"/>
      <c r="BUW176" s="122"/>
      <c r="BUX176" s="122"/>
      <c r="BUY176" s="122"/>
      <c r="BUZ176" s="122"/>
      <c r="BVA176" s="122"/>
      <c r="BVB176" s="122"/>
      <c r="BVC176" s="122"/>
      <c r="BVD176" s="122"/>
      <c r="BVE176" s="122"/>
      <c r="BVF176" s="122"/>
      <c r="BVG176" s="122"/>
      <c r="BVH176" s="122"/>
      <c r="BVI176" s="122"/>
      <c r="BVJ176" s="122"/>
      <c r="BVK176" s="122"/>
      <c r="BVL176" s="122"/>
      <c r="BVM176" s="122"/>
      <c r="BVN176" s="122"/>
      <c r="BVO176" s="122"/>
      <c r="BVP176" s="122"/>
      <c r="BVQ176" s="122"/>
      <c r="BVR176" s="122"/>
      <c r="BVS176" s="122"/>
      <c r="BVT176" s="122"/>
      <c r="BVU176" s="122"/>
      <c r="BVV176" s="122"/>
      <c r="BVW176" s="122"/>
      <c r="BVX176" s="122"/>
      <c r="BVY176" s="122"/>
      <c r="BVZ176" s="122"/>
      <c r="BWA176" s="122"/>
      <c r="BWB176" s="122"/>
      <c r="BWC176" s="122"/>
      <c r="BWD176" s="122"/>
      <c r="BWE176" s="122"/>
      <c r="BWF176" s="122"/>
      <c r="BWG176" s="122"/>
      <c r="BWH176" s="122"/>
      <c r="BWI176" s="122"/>
      <c r="BWJ176" s="122"/>
      <c r="BWK176" s="122"/>
      <c r="BWL176" s="122"/>
      <c r="BWM176" s="122"/>
      <c r="BWN176" s="122"/>
      <c r="BWO176" s="122"/>
      <c r="BWP176" s="122"/>
      <c r="BWQ176" s="122"/>
      <c r="BWR176" s="122"/>
      <c r="BWS176" s="122"/>
      <c r="BWT176" s="122"/>
      <c r="BWU176" s="122"/>
      <c r="BWV176" s="122"/>
      <c r="BWW176" s="122"/>
      <c r="BWX176" s="122"/>
      <c r="BWY176" s="122"/>
      <c r="BWZ176" s="122"/>
      <c r="BXA176" s="122"/>
      <c r="BXB176" s="122"/>
      <c r="BXC176" s="122"/>
      <c r="BXD176" s="122"/>
      <c r="BXE176" s="122"/>
      <c r="BXF176" s="122"/>
      <c r="BXG176" s="122"/>
      <c r="BXH176" s="122"/>
      <c r="BXI176" s="122"/>
      <c r="BXJ176" s="122"/>
      <c r="BXK176" s="122"/>
      <c r="BXL176" s="122"/>
      <c r="BXM176" s="122"/>
      <c r="BXN176" s="122"/>
      <c r="BXO176" s="122"/>
      <c r="BXP176" s="122"/>
      <c r="BXQ176" s="122"/>
      <c r="BXR176" s="122"/>
      <c r="BXS176" s="122"/>
      <c r="BXT176" s="122"/>
      <c r="BXU176" s="122"/>
      <c r="BXV176" s="122"/>
      <c r="BXW176" s="122"/>
      <c r="BXX176" s="122"/>
      <c r="BXY176" s="122"/>
      <c r="BXZ176" s="122"/>
      <c r="BYA176" s="122"/>
      <c r="BYB176" s="122"/>
      <c r="BYC176" s="122"/>
      <c r="BYD176" s="122"/>
      <c r="BYE176" s="122"/>
      <c r="BYF176" s="122"/>
      <c r="BYG176" s="122"/>
      <c r="BYH176" s="122"/>
      <c r="BYI176" s="122"/>
      <c r="BYJ176" s="122"/>
      <c r="BYK176" s="122"/>
      <c r="BYL176" s="122"/>
      <c r="BYM176" s="122"/>
      <c r="BYN176" s="122"/>
      <c r="BYO176" s="122"/>
      <c r="BYP176" s="122"/>
      <c r="BYQ176" s="122"/>
      <c r="BYR176" s="122"/>
      <c r="BYS176" s="122"/>
      <c r="BYT176" s="122"/>
      <c r="BYU176" s="122"/>
      <c r="BYV176" s="122"/>
      <c r="BYW176" s="122"/>
      <c r="BYX176" s="122"/>
      <c r="BYY176" s="122"/>
      <c r="BYZ176" s="122"/>
      <c r="BZA176" s="122"/>
      <c r="BZB176" s="122"/>
      <c r="BZC176" s="122"/>
      <c r="BZD176" s="122"/>
      <c r="BZE176" s="122"/>
      <c r="BZF176" s="122"/>
      <c r="BZG176" s="122"/>
      <c r="BZH176" s="122"/>
      <c r="BZI176" s="122"/>
      <c r="BZJ176" s="122"/>
      <c r="BZK176" s="122"/>
      <c r="BZL176" s="122"/>
      <c r="BZM176" s="122"/>
      <c r="BZN176" s="122"/>
      <c r="BZO176" s="122"/>
      <c r="BZP176" s="122"/>
      <c r="BZQ176" s="122"/>
      <c r="BZR176" s="122"/>
      <c r="BZS176" s="122"/>
      <c r="BZT176" s="122"/>
      <c r="BZU176" s="122"/>
      <c r="BZV176" s="122"/>
      <c r="BZW176" s="122"/>
      <c r="BZX176" s="122"/>
      <c r="BZY176" s="122"/>
      <c r="BZZ176" s="122"/>
      <c r="CAA176" s="122"/>
      <c r="CAB176" s="122"/>
      <c r="CAC176" s="122"/>
      <c r="CAD176" s="122"/>
      <c r="CAE176" s="122"/>
      <c r="CAF176" s="122"/>
      <c r="CAG176" s="122"/>
      <c r="CAH176" s="122"/>
      <c r="CAI176" s="122"/>
      <c r="CAJ176" s="122"/>
      <c r="CAK176" s="122"/>
      <c r="CAL176" s="122"/>
      <c r="CAM176" s="122"/>
      <c r="CAN176" s="122"/>
      <c r="CAO176" s="122"/>
      <c r="CAP176" s="122"/>
      <c r="CAQ176" s="122"/>
      <c r="CAR176" s="122"/>
      <c r="CAS176" s="122"/>
      <c r="CAT176" s="122"/>
      <c r="CAU176" s="122"/>
      <c r="CAV176" s="122"/>
      <c r="CAW176" s="122"/>
      <c r="CAX176" s="122"/>
      <c r="CAY176" s="122"/>
      <c r="CAZ176" s="122"/>
      <c r="CBA176" s="122"/>
      <c r="CBB176" s="122"/>
      <c r="CBC176" s="122"/>
      <c r="CBD176" s="122"/>
      <c r="CBE176" s="122"/>
      <c r="CBF176" s="122"/>
      <c r="CBG176" s="122"/>
      <c r="CBH176" s="122"/>
      <c r="CBI176" s="122"/>
      <c r="CBJ176" s="122"/>
      <c r="CBK176" s="122"/>
      <c r="CBL176" s="122"/>
      <c r="CBM176" s="122"/>
      <c r="CBN176" s="122"/>
      <c r="CBO176" s="122"/>
      <c r="CBP176" s="122"/>
      <c r="CBQ176" s="122"/>
      <c r="CBR176" s="122"/>
      <c r="CBS176" s="122"/>
      <c r="CBT176" s="122"/>
      <c r="CBU176" s="122"/>
      <c r="CBV176" s="122"/>
      <c r="CBW176" s="122"/>
      <c r="CBX176" s="122"/>
      <c r="CBY176" s="122"/>
      <c r="CBZ176" s="122"/>
      <c r="CCA176" s="122"/>
      <c r="CCB176" s="122"/>
      <c r="CCC176" s="122"/>
      <c r="CCD176" s="122"/>
      <c r="CCE176" s="122"/>
      <c r="CCF176" s="122"/>
      <c r="CCG176" s="122"/>
      <c r="CCH176" s="122"/>
      <c r="CCI176" s="122"/>
      <c r="CCJ176" s="122"/>
      <c r="CCK176" s="122"/>
      <c r="CCL176" s="122"/>
      <c r="CCM176" s="122"/>
      <c r="CCN176" s="122"/>
      <c r="CCO176" s="122"/>
      <c r="CCP176" s="122"/>
      <c r="CCQ176" s="122"/>
      <c r="CCR176" s="122"/>
      <c r="CCS176" s="122"/>
      <c r="CCT176" s="122"/>
      <c r="CCU176" s="122"/>
      <c r="CCV176" s="122"/>
      <c r="CCW176" s="122"/>
      <c r="CCX176" s="122"/>
      <c r="CCY176" s="122"/>
      <c r="CCZ176" s="122"/>
      <c r="CDA176" s="122"/>
      <c r="CDB176" s="122"/>
      <c r="CDC176" s="122"/>
      <c r="CDD176" s="122"/>
      <c r="CDE176" s="122"/>
      <c r="CDF176" s="122"/>
      <c r="CDG176" s="122"/>
      <c r="CDH176" s="122"/>
      <c r="CDI176" s="122"/>
      <c r="CDJ176" s="122"/>
      <c r="CDK176" s="122"/>
      <c r="CDL176" s="122"/>
      <c r="CDM176" s="122"/>
      <c r="CDN176" s="122"/>
      <c r="CDO176" s="122"/>
      <c r="CDP176" s="122"/>
      <c r="CDQ176" s="122"/>
      <c r="CDR176" s="122"/>
      <c r="CDS176" s="122"/>
      <c r="CDT176" s="122"/>
      <c r="CDU176" s="122"/>
      <c r="CDV176" s="122"/>
      <c r="CDW176" s="122"/>
      <c r="CDX176" s="122"/>
      <c r="CDY176" s="122"/>
      <c r="CDZ176" s="122"/>
      <c r="CEA176" s="122"/>
      <c r="CEB176" s="122"/>
      <c r="CEC176" s="122"/>
      <c r="CED176" s="122"/>
      <c r="CEE176" s="122"/>
      <c r="CEF176" s="122"/>
      <c r="CEG176" s="122"/>
      <c r="CEH176" s="122"/>
      <c r="CEI176" s="122"/>
      <c r="CEJ176" s="122"/>
      <c r="CEK176" s="122"/>
      <c r="CEL176" s="122"/>
      <c r="CEM176" s="122"/>
      <c r="CEN176" s="122"/>
      <c r="CEO176" s="122"/>
      <c r="CEP176" s="122"/>
      <c r="CEQ176" s="122"/>
      <c r="CER176" s="122"/>
      <c r="CES176" s="122"/>
      <c r="CET176" s="122"/>
      <c r="CEU176" s="122"/>
      <c r="CEV176" s="122"/>
      <c r="CEW176" s="122"/>
      <c r="CEX176" s="122"/>
      <c r="CEY176" s="122"/>
      <c r="CEZ176" s="122"/>
      <c r="CFA176" s="122"/>
      <c r="CFB176" s="122"/>
      <c r="CFC176" s="122"/>
      <c r="CFD176" s="122"/>
      <c r="CFE176" s="122"/>
      <c r="CFF176" s="122"/>
      <c r="CFG176" s="122"/>
      <c r="CFH176" s="122"/>
      <c r="CFI176" s="122"/>
      <c r="CFJ176" s="122"/>
      <c r="CFK176" s="122"/>
      <c r="CFL176" s="122"/>
      <c r="CFM176" s="122"/>
      <c r="CFN176" s="122"/>
      <c r="CFO176" s="122"/>
      <c r="CFP176" s="122"/>
      <c r="CFQ176" s="122"/>
      <c r="CFR176" s="122"/>
      <c r="CFS176" s="122"/>
      <c r="CFT176" s="122"/>
      <c r="CFU176" s="122"/>
      <c r="CFV176" s="122"/>
      <c r="CFW176" s="122"/>
      <c r="CFX176" s="122"/>
      <c r="CFY176" s="122"/>
      <c r="CFZ176" s="122"/>
      <c r="CGA176" s="122"/>
      <c r="CGB176" s="122"/>
      <c r="CGC176" s="122"/>
      <c r="CGD176" s="122"/>
      <c r="CGE176" s="122"/>
      <c r="CGF176" s="122"/>
      <c r="CGG176" s="122"/>
      <c r="CGH176" s="122"/>
      <c r="CGI176" s="122"/>
      <c r="CGJ176" s="122"/>
      <c r="CGK176" s="122"/>
      <c r="CGL176" s="122"/>
      <c r="CGM176" s="122"/>
      <c r="CGN176" s="122"/>
      <c r="CGO176" s="122"/>
      <c r="CGP176" s="122"/>
      <c r="CGQ176" s="122"/>
      <c r="CGR176" s="122"/>
      <c r="CGS176" s="122"/>
      <c r="CGT176" s="122"/>
      <c r="CGU176" s="122"/>
      <c r="CGV176" s="122"/>
      <c r="CGW176" s="122"/>
      <c r="CGX176" s="122"/>
      <c r="CGY176" s="122"/>
      <c r="CGZ176" s="122"/>
      <c r="CHA176" s="122"/>
      <c r="CHB176" s="122"/>
      <c r="CHC176" s="122"/>
      <c r="CHD176" s="122"/>
      <c r="CHE176" s="122"/>
      <c r="CHF176" s="122"/>
      <c r="CHG176" s="122"/>
      <c r="CHH176" s="122"/>
      <c r="CHI176" s="122"/>
      <c r="CHJ176" s="122"/>
      <c r="CHK176" s="122"/>
      <c r="CHL176" s="122"/>
      <c r="CHM176" s="122"/>
      <c r="CHN176" s="122"/>
      <c r="CHO176" s="122"/>
      <c r="CHP176" s="122"/>
      <c r="CHQ176" s="122"/>
      <c r="CHR176" s="122"/>
      <c r="CHS176" s="122"/>
      <c r="CHT176" s="122"/>
      <c r="CHU176" s="122"/>
      <c r="CHV176" s="122"/>
      <c r="CHW176" s="122"/>
      <c r="CHX176" s="122"/>
      <c r="CHY176" s="122"/>
      <c r="CHZ176" s="122"/>
      <c r="CIA176" s="122"/>
      <c r="CIB176" s="122"/>
      <c r="CIC176" s="122"/>
      <c r="CID176" s="122"/>
      <c r="CIE176" s="122"/>
      <c r="CIF176" s="122"/>
      <c r="CIG176" s="122"/>
      <c r="CIH176" s="122"/>
      <c r="CII176" s="122"/>
      <c r="CIJ176" s="122"/>
      <c r="CIK176" s="122"/>
      <c r="CIL176" s="122"/>
      <c r="CIM176" s="122"/>
      <c r="CIN176" s="122"/>
      <c r="CIO176" s="122"/>
      <c r="CIP176" s="122"/>
      <c r="CIQ176" s="122"/>
      <c r="CIR176" s="122"/>
      <c r="CIS176" s="122"/>
      <c r="CIT176" s="122"/>
      <c r="CIU176" s="122"/>
      <c r="CIV176" s="122"/>
      <c r="CIW176" s="122"/>
      <c r="CIX176" s="122"/>
      <c r="CIY176" s="122"/>
      <c r="CIZ176" s="122"/>
      <c r="CJA176" s="122"/>
      <c r="CJB176" s="122"/>
      <c r="CJC176" s="122"/>
      <c r="CJD176" s="122"/>
      <c r="CJE176" s="122"/>
      <c r="CJF176" s="122"/>
      <c r="CJG176" s="122"/>
      <c r="CJH176" s="122"/>
      <c r="CJI176" s="122"/>
      <c r="CJJ176" s="122"/>
      <c r="CJK176" s="122"/>
      <c r="CJL176" s="122"/>
      <c r="CJM176" s="122"/>
      <c r="CJN176" s="122"/>
      <c r="CJO176" s="122"/>
      <c r="CJP176" s="122"/>
      <c r="CJQ176" s="122"/>
      <c r="CJR176" s="122"/>
      <c r="CJS176" s="122"/>
      <c r="CJT176" s="122"/>
      <c r="CJU176" s="122"/>
      <c r="CJV176" s="122"/>
      <c r="CJW176" s="122"/>
      <c r="CJX176" s="122"/>
      <c r="CJY176" s="122"/>
      <c r="CJZ176" s="122"/>
      <c r="CKA176" s="122"/>
      <c r="CKB176" s="122"/>
      <c r="CKC176" s="122"/>
      <c r="CKD176" s="122"/>
      <c r="CKE176" s="122"/>
      <c r="CKF176" s="122"/>
      <c r="CKG176" s="122"/>
      <c r="CKH176" s="122"/>
      <c r="CKI176" s="122"/>
      <c r="CKJ176" s="122"/>
      <c r="CKK176" s="122"/>
      <c r="CKL176" s="122"/>
      <c r="CKM176" s="122"/>
      <c r="CKN176" s="122"/>
      <c r="CKO176" s="122"/>
      <c r="CKP176" s="122"/>
      <c r="CKQ176" s="122"/>
      <c r="CKR176" s="122"/>
      <c r="CKS176" s="122"/>
      <c r="CKT176" s="122"/>
      <c r="CKU176" s="122"/>
      <c r="CKV176" s="122"/>
      <c r="CKW176" s="122"/>
      <c r="CKX176" s="122"/>
      <c r="CKY176" s="122"/>
      <c r="CKZ176" s="122"/>
      <c r="CLA176" s="122"/>
      <c r="CLB176" s="122"/>
      <c r="CLC176" s="122"/>
      <c r="CLD176" s="122"/>
      <c r="CLE176" s="122"/>
      <c r="CLF176" s="122"/>
      <c r="CLG176" s="122"/>
      <c r="CLH176" s="122"/>
      <c r="CLI176" s="122"/>
      <c r="CLJ176" s="122"/>
      <c r="CLK176" s="122"/>
      <c r="CLL176" s="122"/>
      <c r="CLM176" s="122"/>
      <c r="CLN176" s="122"/>
      <c r="CLO176" s="122"/>
      <c r="CLP176" s="122"/>
      <c r="CLQ176" s="122"/>
      <c r="CLR176" s="122"/>
      <c r="CLS176" s="122"/>
      <c r="CLT176" s="122"/>
      <c r="CLU176" s="122"/>
      <c r="CLV176" s="122"/>
      <c r="CLW176" s="122"/>
      <c r="CLX176" s="122"/>
      <c r="CLY176" s="122"/>
      <c r="CLZ176" s="122"/>
      <c r="CMA176" s="122"/>
      <c r="CMB176" s="122"/>
      <c r="CMC176" s="122"/>
      <c r="CMD176" s="122"/>
      <c r="CME176" s="122"/>
      <c r="CMF176" s="122"/>
      <c r="CMG176" s="122"/>
      <c r="CMH176" s="122"/>
      <c r="CMI176" s="122"/>
      <c r="CMJ176" s="122"/>
      <c r="CMK176" s="122"/>
      <c r="CML176" s="122"/>
      <c r="CMM176" s="122"/>
      <c r="CMN176" s="122"/>
      <c r="CMO176" s="122"/>
      <c r="CMP176" s="122"/>
      <c r="CMQ176" s="122"/>
      <c r="CMR176" s="122"/>
      <c r="CMS176" s="122"/>
      <c r="CMT176" s="122"/>
      <c r="CMU176" s="122"/>
      <c r="CMV176" s="122"/>
      <c r="CMW176" s="122"/>
      <c r="CMX176" s="122"/>
      <c r="CMY176" s="122"/>
      <c r="CMZ176" s="122"/>
      <c r="CNA176" s="122"/>
      <c r="CNB176" s="122"/>
      <c r="CNC176" s="122"/>
      <c r="CND176" s="122"/>
      <c r="CNE176" s="122"/>
      <c r="CNF176" s="122"/>
      <c r="CNG176" s="122"/>
      <c r="CNH176" s="122"/>
      <c r="CNI176" s="122"/>
      <c r="CNJ176" s="122"/>
      <c r="CNK176" s="122"/>
      <c r="CNL176" s="122"/>
      <c r="CNM176" s="122"/>
      <c r="CNN176" s="122"/>
      <c r="CNO176" s="122"/>
      <c r="CNP176" s="122"/>
      <c r="CNQ176" s="122"/>
      <c r="CNR176" s="122"/>
      <c r="CNS176" s="122"/>
      <c r="CNT176" s="122"/>
      <c r="CNU176" s="122"/>
      <c r="CNV176" s="122"/>
      <c r="CNW176" s="122"/>
      <c r="CNX176" s="122"/>
      <c r="CNY176" s="122"/>
      <c r="CNZ176" s="122"/>
      <c r="COA176" s="122"/>
      <c r="COB176" s="122"/>
      <c r="COC176" s="122"/>
      <c r="COD176" s="122"/>
      <c r="COE176" s="122"/>
      <c r="COF176" s="122"/>
      <c r="COG176" s="122"/>
      <c r="COH176" s="122"/>
      <c r="COI176" s="122"/>
      <c r="COJ176" s="122"/>
      <c r="COK176" s="122"/>
      <c r="COL176" s="122"/>
      <c r="COM176" s="122"/>
      <c r="CON176" s="122"/>
      <c r="COO176" s="122"/>
      <c r="COP176" s="122"/>
      <c r="COQ176" s="122"/>
      <c r="COR176" s="122"/>
      <c r="COS176" s="122"/>
      <c r="COT176" s="122"/>
      <c r="COU176" s="122"/>
      <c r="COV176" s="122"/>
      <c r="COW176" s="122"/>
      <c r="COX176" s="122"/>
      <c r="COY176" s="122"/>
      <c r="COZ176" s="122"/>
      <c r="CPA176" s="122"/>
      <c r="CPB176" s="122"/>
      <c r="CPC176" s="122"/>
      <c r="CPD176" s="122"/>
      <c r="CPE176" s="122"/>
      <c r="CPF176" s="122"/>
      <c r="CPG176" s="122"/>
      <c r="CPH176" s="122"/>
      <c r="CPI176" s="122"/>
      <c r="CPJ176" s="122"/>
      <c r="CPK176" s="122"/>
      <c r="CPL176" s="122"/>
      <c r="CPM176" s="122"/>
      <c r="CPN176" s="122"/>
      <c r="CPO176" s="122"/>
      <c r="CPP176" s="122"/>
      <c r="CPQ176" s="122"/>
      <c r="CPR176" s="122"/>
      <c r="CPS176" s="122"/>
      <c r="CPT176" s="122"/>
      <c r="CPU176" s="122"/>
      <c r="CPV176" s="122"/>
      <c r="CPW176" s="122"/>
      <c r="CPX176" s="122"/>
      <c r="CPY176" s="122"/>
      <c r="CPZ176" s="122"/>
      <c r="CQA176" s="122"/>
      <c r="CQB176" s="122"/>
      <c r="CQC176" s="122"/>
      <c r="CQD176" s="122"/>
      <c r="CQE176" s="122"/>
      <c r="CQF176" s="122"/>
      <c r="CQG176" s="122"/>
      <c r="CQH176" s="122"/>
      <c r="CQI176" s="122"/>
      <c r="CQJ176" s="122"/>
      <c r="CQK176" s="122"/>
      <c r="CQL176" s="122"/>
      <c r="CQM176" s="122"/>
      <c r="CQN176" s="122"/>
      <c r="CQO176" s="122"/>
      <c r="CQP176" s="122"/>
      <c r="CQQ176" s="122"/>
      <c r="CQR176" s="122"/>
      <c r="CQS176" s="122"/>
      <c r="CQT176" s="122"/>
      <c r="CQU176" s="122"/>
      <c r="CQV176" s="122"/>
      <c r="CQW176" s="122"/>
      <c r="CQX176" s="122"/>
      <c r="CQY176" s="122"/>
      <c r="CQZ176" s="122"/>
      <c r="CRA176" s="122"/>
      <c r="CRB176" s="122"/>
      <c r="CRC176" s="122"/>
      <c r="CRD176" s="122"/>
      <c r="CRE176" s="122"/>
      <c r="CRF176" s="122"/>
      <c r="CRG176" s="122"/>
      <c r="CRH176" s="122"/>
      <c r="CRI176" s="122"/>
      <c r="CRJ176" s="122"/>
      <c r="CRK176" s="122"/>
      <c r="CRL176" s="122"/>
      <c r="CRM176" s="122"/>
      <c r="CRN176" s="122"/>
      <c r="CRO176" s="122"/>
      <c r="CRP176" s="122"/>
      <c r="CRQ176" s="122"/>
      <c r="CRR176" s="122"/>
      <c r="CRS176" s="122"/>
      <c r="CRT176" s="122"/>
      <c r="CRU176" s="122"/>
      <c r="CRV176" s="122"/>
      <c r="CRW176" s="122"/>
      <c r="CRX176" s="122"/>
      <c r="CRY176" s="122"/>
      <c r="CRZ176" s="122"/>
      <c r="CSA176" s="122"/>
      <c r="CSB176" s="122"/>
      <c r="CSC176" s="122"/>
      <c r="CSD176" s="122"/>
      <c r="CSE176" s="122"/>
      <c r="CSF176" s="122"/>
      <c r="CSG176" s="122"/>
      <c r="CSH176" s="122"/>
      <c r="CSI176" s="122"/>
      <c r="CSJ176" s="122"/>
      <c r="CSK176" s="122"/>
      <c r="CSL176" s="122"/>
      <c r="CSM176" s="122"/>
      <c r="CSN176" s="122"/>
      <c r="CSO176" s="122"/>
      <c r="CSP176" s="122"/>
      <c r="CSQ176" s="122"/>
      <c r="CSR176" s="122"/>
      <c r="CSS176" s="122"/>
      <c r="CST176" s="122"/>
      <c r="CSU176" s="122"/>
      <c r="CSV176" s="122"/>
      <c r="CSW176" s="122"/>
      <c r="CSX176" s="122"/>
      <c r="CSY176" s="122"/>
      <c r="CSZ176" s="122"/>
      <c r="CTA176" s="122"/>
      <c r="CTB176" s="122"/>
      <c r="CTC176" s="122"/>
      <c r="CTD176" s="122"/>
      <c r="CTE176" s="122"/>
      <c r="CTF176" s="122"/>
      <c r="CTG176" s="122"/>
      <c r="CTH176" s="122"/>
      <c r="CTI176" s="122"/>
      <c r="CTJ176" s="122"/>
      <c r="CTK176" s="122"/>
      <c r="CTL176" s="122"/>
      <c r="CTM176" s="122"/>
      <c r="CTN176" s="122"/>
      <c r="CTO176" s="122"/>
      <c r="CTP176" s="122"/>
      <c r="CTQ176" s="122"/>
      <c r="CTR176" s="122"/>
      <c r="CTS176" s="122"/>
      <c r="CTT176" s="122"/>
      <c r="CTU176" s="122"/>
      <c r="CTV176" s="122"/>
      <c r="CTW176" s="122"/>
      <c r="CTX176" s="122"/>
      <c r="CTY176" s="122"/>
      <c r="CTZ176" s="122"/>
      <c r="CUA176" s="122"/>
      <c r="CUB176" s="122"/>
      <c r="CUC176" s="122"/>
      <c r="CUD176" s="122"/>
      <c r="CUE176" s="122"/>
      <c r="CUF176" s="122"/>
      <c r="CUG176" s="122"/>
      <c r="CUH176" s="122"/>
      <c r="CUI176" s="122"/>
      <c r="CUJ176" s="122"/>
      <c r="CUK176" s="122"/>
      <c r="CUL176" s="122"/>
      <c r="CUM176" s="122"/>
      <c r="CUN176" s="122"/>
      <c r="CUO176" s="122"/>
      <c r="CUP176" s="122"/>
      <c r="CUQ176" s="122"/>
      <c r="CUR176" s="122"/>
      <c r="CUS176" s="122"/>
      <c r="CUT176" s="122"/>
      <c r="CUU176" s="122"/>
      <c r="CUV176" s="122"/>
      <c r="CUW176" s="122"/>
      <c r="CUX176" s="122"/>
      <c r="CUY176" s="122"/>
      <c r="CUZ176" s="122"/>
      <c r="CVA176" s="122"/>
      <c r="CVB176" s="122"/>
      <c r="CVC176" s="122"/>
      <c r="CVD176" s="122"/>
      <c r="CVE176" s="122"/>
      <c r="CVF176" s="122"/>
      <c r="CVG176" s="122"/>
      <c r="CVH176" s="122"/>
      <c r="CVI176" s="122"/>
      <c r="CVJ176" s="122"/>
      <c r="CVK176" s="122"/>
      <c r="CVL176" s="122"/>
      <c r="CVM176" s="122"/>
      <c r="CVN176" s="122"/>
      <c r="CVO176" s="122"/>
      <c r="CVP176" s="122"/>
      <c r="CVQ176" s="122"/>
      <c r="CVR176" s="122"/>
      <c r="CVS176" s="122"/>
      <c r="CVT176" s="122"/>
      <c r="CVU176" s="122"/>
      <c r="CVV176" s="122"/>
      <c r="CVW176" s="122"/>
      <c r="CVX176" s="122"/>
      <c r="CVY176" s="122"/>
      <c r="CVZ176" s="122"/>
      <c r="CWA176" s="122"/>
      <c r="CWB176" s="122"/>
      <c r="CWC176" s="122"/>
      <c r="CWD176" s="122"/>
      <c r="CWE176" s="122"/>
      <c r="CWF176" s="122"/>
      <c r="CWG176" s="122"/>
      <c r="CWH176" s="122"/>
      <c r="CWI176" s="122"/>
      <c r="CWJ176" s="122"/>
      <c r="CWK176" s="122"/>
      <c r="CWL176" s="122"/>
      <c r="CWM176" s="122"/>
      <c r="CWN176" s="122"/>
      <c r="CWO176" s="122"/>
      <c r="CWP176" s="122"/>
      <c r="CWQ176" s="122"/>
      <c r="CWR176" s="122"/>
      <c r="CWS176" s="122"/>
      <c r="CWT176" s="122"/>
      <c r="CWU176" s="122"/>
      <c r="CWV176" s="122"/>
      <c r="CWW176" s="122"/>
      <c r="CWX176" s="122"/>
      <c r="CWY176" s="122"/>
      <c r="CWZ176" s="122"/>
      <c r="CXA176" s="122"/>
      <c r="CXB176" s="122"/>
      <c r="CXC176" s="122"/>
      <c r="CXD176" s="122"/>
      <c r="CXE176" s="122"/>
      <c r="CXF176" s="122"/>
      <c r="CXG176" s="122"/>
      <c r="CXH176" s="122"/>
      <c r="CXI176" s="122"/>
      <c r="CXJ176" s="122"/>
      <c r="CXK176" s="122"/>
      <c r="CXL176" s="122"/>
      <c r="CXM176" s="122"/>
      <c r="CXN176" s="122"/>
      <c r="CXO176" s="122"/>
      <c r="CXP176" s="122"/>
      <c r="CXQ176" s="122"/>
      <c r="CXR176" s="122"/>
      <c r="CXS176" s="122"/>
      <c r="CXT176" s="122"/>
      <c r="CXU176" s="122"/>
      <c r="CXV176" s="122"/>
      <c r="CXW176" s="122"/>
      <c r="CXX176" s="122"/>
      <c r="CXY176" s="122"/>
      <c r="CXZ176" s="122"/>
      <c r="CYA176" s="122"/>
      <c r="CYB176" s="122"/>
      <c r="CYC176" s="122"/>
      <c r="CYD176" s="122"/>
      <c r="CYE176" s="122"/>
      <c r="CYF176" s="122"/>
      <c r="CYG176" s="122"/>
      <c r="CYH176" s="122"/>
      <c r="CYI176" s="122"/>
      <c r="CYJ176" s="122"/>
      <c r="CYK176" s="122"/>
      <c r="CYL176" s="122"/>
      <c r="CYM176" s="122"/>
      <c r="CYN176" s="122"/>
      <c r="CYO176" s="122"/>
      <c r="CYP176" s="122"/>
      <c r="CYQ176" s="122"/>
      <c r="CYR176" s="122"/>
      <c r="CYS176" s="122"/>
      <c r="CYT176" s="122"/>
      <c r="CYU176" s="122"/>
      <c r="CYV176" s="122"/>
      <c r="CYW176" s="122"/>
      <c r="CYX176" s="122"/>
      <c r="CYY176" s="122"/>
      <c r="CYZ176" s="122"/>
      <c r="CZA176" s="122"/>
      <c r="CZB176" s="122"/>
      <c r="CZC176" s="122"/>
      <c r="CZD176" s="122"/>
      <c r="CZE176" s="122"/>
      <c r="CZF176" s="122"/>
      <c r="CZG176" s="122"/>
      <c r="CZH176" s="122"/>
      <c r="CZI176" s="122"/>
      <c r="CZJ176" s="122"/>
      <c r="CZK176" s="122"/>
      <c r="CZL176" s="122"/>
      <c r="CZM176" s="122"/>
      <c r="CZN176" s="122"/>
      <c r="CZO176" s="122"/>
      <c r="CZP176" s="122"/>
      <c r="CZQ176" s="122"/>
      <c r="CZR176" s="122"/>
      <c r="CZS176" s="122"/>
      <c r="CZT176" s="122"/>
      <c r="CZU176" s="122"/>
      <c r="CZV176" s="122"/>
      <c r="CZW176" s="122"/>
      <c r="CZX176" s="122"/>
      <c r="CZY176" s="122"/>
      <c r="CZZ176" s="122"/>
      <c r="DAA176" s="122"/>
      <c r="DAB176" s="122"/>
      <c r="DAC176" s="122"/>
      <c r="DAD176" s="122"/>
      <c r="DAE176" s="122"/>
      <c r="DAF176" s="122"/>
      <c r="DAG176" s="122"/>
      <c r="DAH176" s="122"/>
      <c r="DAI176" s="122"/>
      <c r="DAJ176" s="122"/>
      <c r="DAK176" s="122"/>
      <c r="DAL176" s="122"/>
      <c r="DAM176" s="122"/>
      <c r="DAN176" s="122"/>
      <c r="DAO176" s="122"/>
      <c r="DAP176" s="122"/>
      <c r="DAQ176" s="122"/>
      <c r="DAR176" s="122"/>
      <c r="DAS176" s="122"/>
      <c r="DAT176" s="122"/>
      <c r="DAU176" s="122"/>
      <c r="DAV176" s="122"/>
      <c r="DAW176" s="122"/>
      <c r="DAX176" s="122"/>
      <c r="DAY176" s="122"/>
      <c r="DAZ176" s="122"/>
      <c r="DBA176" s="122"/>
      <c r="DBB176" s="122"/>
      <c r="DBC176" s="122"/>
      <c r="DBD176" s="122"/>
      <c r="DBE176" s="122"/>
      <c r="DBF176" s="122"/>
      <c r="DBG176" s="122"/>
      <c r="DBH176" s="122"/>
      <c r="DBI176" s="122"/>
      <c r="DBJ176" s="122"/>
      <c r="DBK176" s="122"/>
      <c r="DBL176" s="122"/>
      <c r="DBM176" s="122"/>
      <c r="DBN176" s="122"/>
      <c r="DBO176" s="122"/>
      <c r="DBP176" s="122"/>
      <c r="DBQ176" s="122"/>
      <c r="DBR176" s="122"/>
      <c r="DBS176" s="122"/>
      <c r="DBT176" s="122"/>
      <c r="DBU176" s="122"/>
      <c r="DBV176" s="122"/>
      <c r="DBW176" s="122"/>
      <c r="DBX176" s="122"/>
      <c r="DBY176" s="122"/>
      <c r="DBZ176" s="122"/>
      <c r="DCA176" s="122"/>
      <c r="DCB176" s="122"/>
      <c r="DCC176" s="122"/>
      <c r="DCD176" s="122"/>
      <c r="DCE176" s="122"/>
      <c r="DCF176" s="122"/>
      <c r="DCG176" s="122"/>
      <c r="DCH176" s="122"/>
      <c r="DCI176" s="122"/>
      <c r="DCJ176" s="122"/>
      <c r="DCK176" s="122"/>
      <c r="DCL176" s="122"/>
      <c r="DCM176" s="122"/>
      <c r="DCN176" s="122"/>
      <c r="DCO176" s="122"/>
      <c r="DCP176" s="122"/>
      <c r="DCQ176" s="122"/>
      <c r="DCR176" s="122"/>
      <c r="DCS176" s="122"/>
      <c r="DCT176" s="122"/>
      <c r="DCU176" s="122"/>
      <c r="DCV176" s="122"/>
      <c r="DCW176" s="122"/>
      <c r="DCX176" s="122"/>
      <c r="DCY176" s="122"/>
      <c r="DCZ176" s="122"/>
      <c r="DDA176" s="122"/>
      <c r="DDB176" s="122"/>
      <c r="DDC176" s="122"/>
      <c r="DDD176" s="122"/>
      <c r="DDE176" s="122"/>
      <c r="DDF176" s="122"/>
      <c r="DDG176" s="122"/>
      <c r="DDH176" s="122"/>
      <c r="DDI176" s="122"/>
      <c r="DDJ176" s="122"/>
      <c r="DDK176" s="122"/>
      <c r="DDL176" s="122"/>
      <c r="DDM176" s="122"/>
      <c r="DDN176" s="122"/>
      <c r="DDO176" s="122"/>
      <c r="DDP176" s="122"/>
      <c r="DDQ176" s="122"/>
      <c r="DDR176" s="122"/>
      <c r="DDS176" s="122"/>
      <c r="DDT176" s="122"/>
      <c r="DDU176" s="122"/>
      <c r="DDV176" s="122"/>
      <c r="DDW176" s="122"/>
      <c r="DDX176" s="122"/>
      <c r="DDY176" s="122"/>
      <c r="DDZ176" s="122"/>
      <c r="DEA176" s="122"/>
      <c r="DEB176" s="122"/>
      <c r="DEC176" s="122"/>
      <c r="DED176" s="122"/>
      <c r="DEE176" s="122"/>
      <c r="DEF176" s="122"/>
      <c r="DEG176" s="122"/>
      <c r="DEH176" s="122"/>
      <c r="DEI176" s="122"/>
      <c r="DEJ176" s="122"/>
      <c r="DEK176" s="122"/>
      <c r="DEL176" s="122"/>
      <c r="DEM176" s="122"/>
      <c r="DEN176" s="122"/>
      <c r="DEO176" s="122"/>
      <c r="DEP176" s="122"/>
      <c r="DEQ176" s="122"/>
      <c r="DER176" s="122"/>
      <c r="DES176" s="122"/>
      <c r="DET176" s="122"/>
      <c r="DEU176" s="122"/>
      <c r="DEV176" s="122"/>
      <c r="DEW176" s="122"/>
      <c r="DEX176" s="122"/>
      <c r="DEY176" s="122"/>
      <c r="DEZ176" s="122"/>
      <c r="DFA176" s="122"/>
      <c r="DFB176" s="122"/>
      <c r="DFC176" s="122"/>
      <c r="DFD176" s="122"/>
      <c r="DFE176" s="122"/>
      <c r="DFF176" s="122"/>
      <c r="DFG176" s="122"/>
      <c r="DFH176" s="122"/>
      <c r="DFI176" s="122"/>
      <c r="DFJ176" s="122"/>
      <c r="DFK176" s="122"/>
      <c r="DFL176" s="122"/>
      <c r="DFM176" s="122"/>
      <c r="DFN176" s="122"/>
      <c r="DFO176" s="122"/>
      <c r="DFP176" s="122"/>
      <c r="DFQ176" s="122"/>
      <c r="DFR176" s="122"/>
      <c r="DFS176" s="122"/>
      <c r="DFT176" s="122"/>
      <c r="DFU176" s="122"/>
      <c r="DFV176" s="122"/>
      <c r="DFW176" s="122"/>
      <c r="DFX176" s="122"/>
      <c r="DFY176" s="122"/>
      <c r="DFZ176" s="122"/>
      <c r="DGA176" s="122"/>
      <c r="DGB176" s="122"/>
      <c r="DGC176" s="122"/>
      <c r="DGD176" s="122"/>
      <c r="DGE176" s="122"/>
      <c r="DGF176" s="122"/>
      <c r="DGG176" s="122"/>
      <c r="DGH176" s="122"/>
      <c r="DGI176" s="122"/>
      <c r="DGJ176" s="122"/>
      <c r="DGK176" s="122"/>
      <c r="DGL176" s="122"/>
      <c r="DGM176" s="122"/>
      <c r="DGN176" s="122"/>
      <c r="DGO176" s="122"/>
      <c r="DGP176" s="122"/>
      <c r="DGQ176" s="122"/>
      <c r="DGR176" s="122"/>
      <c r="DGS176" s="122"/>
      <c r="DGT176" s="122"/>
      <c r="DGU176" s="122"/>
      <c r="DGV176" s="122"/>
      <c r="DGW176" s="122"/>
      <c r="DGX176" s="122"/>
      <c r="DGY176" s="122"/>
      <c r="DGZ176" s="122"/>
      <c r="DHA176" s="122"/>
      <c r="DHB176" s="122"/>
      <c r="DHC176" s="122"/>
      <c r="DHD176" s="122"/>
      <c r="DHE176" s="122"/>
      <c r="DHF176" s="122"/>
      <c r="DHG176" s="122"/>
      <c r="DHH176" s="122"/>
      <c r="DHI176" s="122"/>
      <c r="DHJ176" s="122"/>
      <c r="DHK176" s="122"/>
      <c r="DHL176" s="122"/>
      <c r="DHM176" s="122"/>
      <c r="DHN176" s="122"/>
      <c r="DHO176" s="122"/>
      <c r="DHP176" s="122"/>
      <c r="DHQ176" s="122"/>
      <c r="DHR176" s="122"/>
      <c r="DHS176" s="122"/>
      <c r="DHT176" s="122"/>
      <c r="DHU176" s="122"/>
      <c r="DHV176" s="122"/>
      <c r="DHW176" s="122"/>
      <c r="DHX176" s="122"/>
      <c r="DHY176" s="122"/>
      <c r="DHZ176" s="122"/>
      <c r="DIA176" s="122"/>
      <c r="DIB176" s="122"/>
      <c r="DIC176" s="122"/>
      <c r="DID176" s="122"/>
      <c r="DIE176" s="122"/>
      <c r="DIF176" s="122"/>
      <c r="DIG176" s="122"/>
      <c r="DIH176" s="122"/>
      <c r="DII176" s="122"/>
      <c r="DIJ176" s="122"/>
      <c r="DIK176" s="122"/>
      <c r="DIL176" s="122"/>
      <c r="DIM176" s="122"/>
      <c r="DIN176" s="122"/>
      <c r="DIO176" s="122"/>
      <c r="DIP176" s="122"/>
      <c r="DIQ176" s="122"/>
      <c r="DIR176" s="122"/>
      <c r="DIS176" s="122"/>
      <c r="DIT176" s="122"/>
      <c r="DIU176" s="122"/>
      <c r="DIV176" s="122"/>
      <c r="DIW176" s="122"/>
      <c r="DIX176" s="122"/>
      <c r="DIY176" s="122"/>
      <c r="DIZ176" s="122"/>
      <c r="DJA176" s="122"/>
      <c r="DJB176" s="122"/>
      <c r="DJC176" s="122"/>
      <c r="DJD176" s="122"/>
      <c r="DJE176" s="122"/>
      <c r="DJF176" s="122"/>
      <c r="DJG176" s="122"/>
      <c r="DJH176" s="122"/>
      <c r="DJI176" s="122"/>
      <c r="DJJ176" s="122"/>
      <c r="DJK176" s="122"/>
      <c r="DJL176" s="122"/>
      <c r="DJM176" s="122"/>
      <c r="DJN176" s="122"/>
      <c r="DJO176" s="122"/>
      <c r="DJP176" s="122"/>
      <c r="DJQ176" s="122"/>
      <c r="DJR176" s="122"/>
      <c r="DJS176" s="122"/>
      <c r="DJT176" s="122"/>
      <c r="DJU176" s="122"/>
      <c r="DJV176" s="122"/>
      <c r="DJW176" s="122"/>
      <c r="DJX176" s="122"/>
      <c r="DJY176" s="122"/>
      <c r="DJZ176" s="122"/>
      <c r="DKA176" s="122"/>
      <c r="DKB176" s="122"/>
      <c r="DKC176" s="122"/>
      <c r="DKD176" s="122"/>
      <c r="DKE176" s="122"/>
      <c r="DKF176" s="122"/>
      <c r="DKG176" s="122"/>
      <c r="DKH176" s="122"/>
      <c r="DKI176" s="122"/>
      <c r="DKJ176" s="122"/>
      <c r="DKK176" s="122"/>
      <c r="DKL176" s="122"/>
      <c r="DKM176" s="122"/>
      <c r="DKN176" s="122"/>
      <c r="DKO176" s="122"/>
      <c r="DKP176" s="122"/>
      <c r="DKQ176" s="122"/>
      <c r="DKR176" s="122"/>
      <c r="DKS176" s="122"/>
      <c r="DKT176" s="122"/>
      <c r="DKU176" s="122"/>
      <c r="DKV176" s="122"/>
      <c r="DKW176" s="122"/>
      <c r="DKX176" s="122"/>
      <c r="DKY176" s="122"/>
      <c r="DKZ176" s="122"/>
      <c r="DLA176" s="122"/>
      <c r="DLB176" s="122"/>
      <c r="DLC176" s="122"/>
      <c r="DLD176" s="122"/>
      <c r="DLE176" s="122"/>
      <c r="DLF176" s="122"/>
      <c r="DLG176" s="122"/>
      <c r="DLH176" s="122"/>
      <c r="DLI176" s="122"/>
      <c r="DLJ176" s="122"/>
      <c r="DLK176" s="122"/>
      <c r="DLL176" s="122"/>
      <c r="DLM176" s="122"/>
      <c r="DLN176" s="122"/>
      <c r="DLO176" s="122"/>
      <c r="DLP176" s="122"/>
      <c r="DLQ176" s="122"/>
      <c r="DLR176" s="122"/>
      <c r="DLS176" s="122"/>
      <c r="DLT176" s="122"/>
      <c r="DLU176" s="122"/>
      <c r="DLV176" s="122"/>
      <c r="DLW176" s="122"/>
      <c r="DLX176" s="122"/>
      <c r="DLY176" s="122"/>
      <c r="DLZ176" s="122"/>
      <c r="DMA176" s="122"/>
      <c r="DMB176" s="122"/>
      <c r="DMC176" s="122"/>
      <c r="DMD176" s="122"/>
      <c r="DME176" s="122"/>
      <c r="DMF176" s="122"/>
      <c r="DMG176" s="122"/>
      <c r="DMH176" s="122"/>
      <c r="DMI176" s="122"/>
      <c r="DMJ176" s="122"/>
      <c r="DMK176" s="122"/>
      <c r="DML176" s="122"/>
      <c r="DMM176" s="122"/>
      <c r="DMN176" s="122"/>
      <c r="DMO176" s="122"/>
      <c r="DMP176" s="122"/>
      <c r="DMQ176" s="122"/>
      <c r="DMR176" s="122"/>
      <c r="DMS176" s="122"/>
      <c r="DMT176" s="122"/>
      <c r="DMU176" s="122"/>
      <c r="DMV176" s="122"/>
      <c r="DMW176" s="122"/>
      <c r="DMX176" s="122"/>
      <c r="DMY176" s="122"/>
      <c r="DMZ176" s="122"/>
      <c r="DNA176" s="122"/>
      <c r="DNB176" s="122"/>
      <c r="DNC176" s="122"/>
      <c r="DND176" s="122"/>
      <c r="DNE176" s="122"/>
      <c r="DNF176" s="122"/>
      <c r="DNG176" s="122"/>
      <c r="DNH176" s="122"/>
      <c r="DNI176" s="122"/>
      <c r="DNJ176" s="122"/>
      <c r="DNK176" s="122"/>
      <c r="DNL176" s="122"/>
      <c r="DNM176" s="122"/>
      <c r="DNN176" s="122"/>
      <c r="DNO176" s="122"/>
      <c r="DNP176" s="122"/>
      <c r="DNQ176" s="122"/>
      <c r="DNR176" s="122"/>
      <c r="DNS176" s="122"/>
      <c r="DNT176" s="122"/>
      <c r="DNU176" s="122"/>
      <c r="DNV176" s="122"/>
      <c r="DNW176" s="122"/>
      <c r="DNX176" s="122"/>
      <c r="DNY176" s="122"/>
      <c r="DNZ176" s="122"/>
      <c r="DOA176" s="122"/>
      <c r="DOB176" s="122"/>
      <c r="DOC176" s="122"/>
      <c r="DOD176" s="122"/>
      <c r="DOE176" s="122"/>
      <c r="DOF176" s="122"/>
      <c r="DOG176" s="122"/>
      <c r="DOH176" s="122"/>
      <c r="DOI176" s="122"/>
      <c r="DOJ176" s="122"/>
      <c r="DOK176" s="122"/>
      <c r="DOL176" s="122"/>
      <c r="DOM176" s="122"/>
      <c r="DON176" s="122"/>
      <c r="DOO176" s="122"/>
      <c r="DOP176" s="122"/>
      <c r="DOQ176" s="122"/>
      <c r="DOR176" s="122"/>
      <c r="DOS176" s="122"/>
      <c r="DOT176" s="122"/>
      <c r="DOU176" s="122"/>
      <c r="DOV176" s="122"/>
      <c r="DOW176" s="122"/>
      <c r="DOX176" s="122"/>
      <c r="DOY176" s="122"/>
      <c r="DOZ176" s="122"/>
      <c r="DPA176" s="122"/>
      <c r="DPB176" s="122"/>
      <c r="DPC176" s="122"/>
      <c r="DPD176" s="122"/>
      <c r="DPE176" s="122"/>
      <c r="DPF176" s="122"/>
      <c r="DPG176" s="122"/>
      <c r="DPH176" s="122"/>
      <c r="DPI176" s="122"/>
      <c r="DPJ176" s="122"/>
      <c r="DPK176" s="122"/>
      <c r="DPL176" s="122"/>
      <c r="DPM176" s="122"/>
      <c r="DPN176" s="122"/>
      <c r="DPO176" s="122"/>
      <c r="DPP176" s="122"/>
      <c r="DPQ176" s="122"/>
      <c r="DPR176" s="122"/>
      <c r="DPS176" s="122"/>
      <c r="DPT176" s="122"/>
      <c r="DPU176" s="122"/>
      <c r="DPV176" s="122"/>
      <c r="DPW176" s="122"/>
      <c r="DPX176" s="122"/>
      <c r="DPY176" s="122"/>
      <c r="DPZ176" s="122"/>
      <c r="DQA176" s="122"/>
      <c r="DQB176" s="122"/>
      <c r="DQC176" s="122"/>
      <c r="DQD176" s="122"/>
      <c r="DQE176" s="122"/>
      <c r="DQF176" s="122"/>
      <c r="DQG176" s="122"/>
      <c r="DQH176" s="122"/>
      <c r="DQI176" s="122"/>
      <c r="DQJ176" s="122"/>
      <c r="DQK176" s="122"/>
      <c r="DQL176" s="122"/>
      <c r="DQM176" s="122"/>
      <c r="DQN176" s="122"/>
      <c r="DQO176" s="122"/>
      <c r="DQP176" s="122"/>
      <c r="DQQ176" s="122"/>
      <c r="DQR176" s="122"/>
      <c r="DQS176" s="122"/>
      <c r="DQT176" s="122"/>
      <c r="DQU176" s="122"/>
      <c r="DQV176" s="122"/>
      <c r="DQW176" s="122"/>
      <c r="DQX176" s="122"/>
      <c r="DQY176" s="122"/>
      <c r="DQZ176" s="122"/>
      <c r="DRA176" s="122"/>
      <c r="DRB176" s="122"/>
      <c r="DRC176" s="122"/>
      <c r="DRD176" s="122"/>
      <c r="DRE176" s="122"/>
      <c r="DRF176" s="122"/>
      <c r="DRG176" s="122"/>
      <c r="DRH176" s="122"/>
      <c r="DRI176" s="122"/>
      <c r="DRJ176" s="122"/>
      <c r="DRK176" s="122"/>
      <c r="DRL176" s="122"/>
      <c r="DRM176" s="122"/>
      <c r="DRN176" s="122"/>
      <c r="DRO176" s="122"/>
      <c r="DRP176" s="122"/>
      <c r="DRQ176" s="122"/>
      <c r="DRR176" s="122"/>
      <c r="DRS176" s="122"/>
      <c r="DRT176" s="122"/>
      <c r="DRU176" s="122"/>
      <c r="DRV176" s="122"/>
      <c r="DRW176" s="122"/>
      <c r="DRX176" s="122"/>
      <c r="DRY176" s="122"/>
      <c r="DRZ176" s="122"/>
      <c r="DSA176" s="122"/>
      <c r="DSB176" s="122"/>
      <c r="DSC176" s="122"/>
      <c r="DSD176" s="122"/>
      <c r="DSE176" s="122"/>
      <c r="DSF176" s="122"/>
      <c r="DSG176" s="122"/>
      <c r="DSH176" s="122"/>
      <c r="DSI176" s="122"/>
      <c r="DSJ176" s="122"/>
      <c r="DSK176" s="122"/>
      <c r="DSL176" s="122"/>
      <c r="DSM176" s="122"/>
      <c r="DSN176" s="122"/>
      <c r="DSO176" s="122"/>
      <c r="DSP176" s="122"/>
      <c r="DSQ176" s="122"/>
      <c r="DSR176" s="122"/>
      <c r="DSS176" s="122"/>
      <c r="DST176" s="122"/>
      <c r="DSU176" s="122"/>
      <c r="DSV176" s="122"/>
      <c r="DSW176" s="122"/>
      <c r="DSX176" s="122"/>
      <c r="DSY176" s="122"/>
      <c r="DSZ176" s="122"/>
      <c r="DTA176" s="122"/>
      <c r="DTB176" s="122"/>
      <c r="DTC176" s="122"/>
      <c r="DTD176" s="122"/>
      <c r="DTE176" s="122"/>
      <c r="DTF176" s="122"/>
      <c r="DTG176" s="122"/>
      <c r="DTH176" s="122"/>
      <c r="DTI176" s="122"/>
      <c r="DTJ176" s="122"/>
      <c r="DTK176" s="122"/>
      <c r="DTL176" s="122"/>
      <c r="DTM176" s="122"/>
      <c r="DTN176" s="122"/>
      <c r="DTO176" s="122"/>
      <c r="DTP176" s="122"/>
      <c r="DTQ176" s="122"/>
      <c r="DTR176" s="122"/>
      <c r="DTS176" s="122"/>
      <c r="DTT176" s="122"/>
      <c r="DTU176" s="122"/>
      <c r="DTV176" s="122"/>
      <c r="DTW176" s="122"/>
      <c r="DTX176" s="122"/>
      <c r="DTY176" s="122"/>
      <c r="DTZ176" s="122"/>
      <c r="DUA176" s="122"/>
      <c r="DUB176" s="122"/>
      <c r="DUC176" s="122"/>
      <c r="DUD176" s="122"/>
      <c r="DUE176" s="122"/>
      <c r="DUF176" s="122"/>
      <c r="DUG176" s="122"/>
      <c r="DUH176" s="122"/>
      <c r="DUI176" s="122"/>
      <c r="DUJ176" s="122"/>
      <c r="DUK176" s="122"/>
      <c r="DUL176" s="122"/>
      <c r="DUM176" s="122"/>
      <c r="DUN176" s="122"/>
      <c r="DUO176" s="122"/>
      <c r="DUP176" s="122"/>
      <c r="DUQ176" s="122"/>
      <c r="DUR176" s="122"/>
      <c r="DUS176" s="122"/>
      <c r="DUT176" s="122"/>
      <c r="DUU176" s="122"/>
      <c r="DUV176" s="122"/>
      <c r="DUW176" s="122"/>
      <c r="DUX176" s="122"/>
      <c r="DUY176" s="122"/>
      <c r="DUZ176" s="122"/>
      <c r="DVA176" s="122"/>
      <c r="DVB176" s="122"/>
      <c r="DVC176" s="122"/>
      <c r="DVD176" s="122"/>
      <c r="DVE176" s="122"/>
      <c r="DVF176" s="122"/>
      <c r="DVG176" s="122"/>
      <c r="DVH176" s="122"/>
      <c r="DVI176" s="122"/>
      <c r="DVJ176" s="122"/>
      <c r="DVK176" s="122"/>
      <c r="DVL176" s="122"/>
      <c r="DVM176" s="122"/>
      <c r="DVN176" s="122"/>
      <c r="DVO176" s="122"/>
      <c r="DVP176" s="122"/>
      <c r="DVQ176" s="122"/>
      <c r="DVR176" s="122"/>
      <c r="DVS176" s="122"/>
      <c r="DVT176" s="122"/>
      <c r="DVU176" s="122"/>
      <c r="DVV176" s="122"/>
      <c r="DVW176" s="122"/>
      <c r="DVX176" s="122"/>
      <c r="DVY176" s="122"/>
      <c r="DVZ176" s="122"/>
      <c r="DWA176" s="122"/>
      <c r="DWB176" s="122"/>
      <c r="DWC176" s="122"/>
      <c r="DWD176" s="122"/>
      <c r="DWE176" s="122"/>
      <c r="DWF176" s="122"/>
      <c r="DWG176" s="122"/>
      <c r="DWH176" s="122"/>
      <c r="DWI176" s="122"/>
      <c r="DWJ176" s="122"/>
      <c r="DWK176" s="122"/>
      <c r="DWL176" s="122"/>
      <c r="DWM176" s="122"/>
      <c r="DWN176" s="122"/>
      <c r="DWO176" s="122"/>
      <c r="DWP176" s="122"/>
      <c r="DWQ176" s="122"/>
      <c r="DWR176" s="122"/>
      <c r="DWS176" s="122"/>
      <c r="DWT176" s="122"/>
      <c r="DWU176" s="122"/>
      <c r="DWV176" s="122"/>
      <c r="DWW176" s="122"/>
      <c r="DWX176" s="122"/>
      <c r="DWY176" s="122"/>
      <c r="DWZ176" s="122"/>
      <c r="DXA176" s="122"/>
      <c r="DXB176" s="122"/>
      <c r="DXC176" s="122"/>
      <c r="DXD176" s="122"/>
      <c r="DXE176" s="122"/>
      <c r="DXF176" s="122"/>
      <c r="DXG176" s="122"/>
      <c r="DXH176" s="122"/>
      <c r="DXI176" s="122"/>
      <c r="DXJ176" s="122"/>
      <c r="DXK176" s="122"/>
      <c r="DXL176" s="122"/>
      <c r="DXM176" s="122"/>
      <c r="DXN176" s="122"/>
      <c r="DXO176" s="122"/>
      <c r="DXP176" s="122"/>
      <c r="DXQ176" s="122"/>
      <c r="DXR176" s="122"/>
      <c r="DXS176" s="122"/>
      <c r="DXT176" s="122"/>
      <c r="DXU176" s="122"/>
      <c r="DXV176" s="122"/>
      <c r="DXW176" s="122"/>
      <c r="DXX176" s="122"/>
      <c r="DXY176" s="122"/>
      <c r="DXZ176" s="122"/>
      <c r="DYA176" s="122"/>
      <c r="DYB176" s="122"/>
      <c r="DYC176" s="122"/>
      <c r="DYD176" s="122"/>
      <c r="DYE176" s="122"/>
      <c r="DYF176" s="122"/>
      <c r="DYG176" s="122"/>
      <c r="DYH176" s="122"/>
      <c r="DYI176" s="122"/>
      <c r="DYJ176" s="122"/>
      <c r="DYK176" s="122"/>
      <c r="DYL176" s="122"/>
      <c r="DYM176" s="122"/>
      <c r="DYN176" s="122"/>
      <c r="DYO176" s="122"/>
      <c r="DYP176" s="122"/>
      <c r="DYQ176" s="122"/>
      <c r="DYR176" s="122"/>
      <c r="DYS176" s="122"/>
      <c r="DYT176" s="122"/>
      <c r="DYU176" s="122"/>
      <c r="DYV176" s="122"/>
      <c r="DYW176" s="122"/>
      <c r="DYX176" s="122"/>
      <c r="DYY176" s="122"/>
      <c r="DYZ176" s="122"/>
      <c r="DZA176" s="122"/>
      <c r="DZB176" s="122"/>
      <c r="DZC176" s="122"/>
      <c r="DZD176" s="122"/>
      <c r="DZE176" s="122"/>
      <c r="DZF176" s="122"/>
      <c r="DZG176" s="122"/>
      <c r="DZH176" s="122"/>
      <c r="DZI176" s="122"/>
      <c r="DZJ176" s="122"/>
      <c r="DZK176" s="122"/>
      <c r="DZL176" s="122"/>
      <c r="DZM176" s="122"/>
      <c r="DZN176" s="122"/>
      <c r="DZO176" s="122"/>
      <c r="DZP176" s="122"/>
      <c r="DZQ176" s="122"/>
      <c r="DZR176" s="122"/>
      <c r="DZS176" s="122"/>
      <c r="DZT176" s="122"/>
      <c r="DZU176" s="122"/>
      <c r="DZV176" s="122"/>
      <c r="DZW176" s="122"/>
      <c r="DZX176" s="122"/>
      <c r="DZY176" s="122"/>
      <c r="DZZ176" s="122"/>
      <c r="EAA176" s="122"/>
      <c r="EAB176" s="122"/>
      <c r="EAC176" s="122"/>
      <c r="EAD176" s="122"/>
      <c r="EAE176" s="122"/>
      <c r="EAF176" s="122"/>
      <c r="EAG176" s="122"/>
      <c r="EAH176" s="122"/>
      <c r="EAI176" s="122"/>
      <c r="EAJ176" s="122"/>
      <c r="EAK176" s="122"/>
      <c r="EAL176" s="122"/>
      <c r="EAM176" s="122"/>
      <c r="EAN176" s="122"/>
      <c r="EAO176" s="122"/>
      <c r="EAP176" s="122"/>
      <c r="EAQ176" s="122"/>
      <c r="EAR176" s="122"/>
      <c r="EAS176" s="122"/>
      <c r="EAT176" s="122"/>
      <c r="EAU176" s="122"/>
      <c r="EAV176" s="122"/>
      <c r="EAW176" s="122"/>
      <c r="EAX176" s="122"/>
      <c r="EAY176" s="122"/>
      <c r="EAZ176" s="122"/>
      <c r="EBA176" s="122"/>
      <c r="EBB176" s="122"/>
      <c r="EBC176" s="122"/>
      <c r="EBD176" s="122"/>
      <c r="EBE176" s="122"/>
      <c r="EBF176" s="122"/>
      <c r="EBG176" s="122"/>
      <c r="EBH176" s="122"/>
      <c r="EBI176" s="122"/>
      <c r="EBJ176" s="122"/>
      <c r="EBK176" s="122"/>
      <c r="EBL176" s="122"/>
      <c r="EBM176" s="122"/>
      <c r="EBN176" s="122"/>
      <c r="EBO176" s="122"/>
      <c r="EBP176" s="122"/>
      <c r="EBQ176" s="122"/>
      <c r="EBR176" s="122"/>
      <c r="EBS176" s="122"/>
      <c r="EBT176" s="122"/>
      <c r="EBU176" s="122"/>
      <c r="EBV176" s="122"/>
      <c r="EBW176" s="122"/>
      <c r="EBX176" s="122"/>
      <c r="EBY176" s="122"/>
      <c r="EBZ176" s="122"/>
      <c r="ECA176" s="122"/>
      <c r="ECB176" s="122"/>
      <c r="ECC176" s="122"/>
      <c r="ECD176" s="122"/>
      <c r="ECE176" s="122"/>
      <c r="ECF176" s="122"/>
      <c r="ECG176" s="122"/>
      <c r="ECH176" s="122"/>
      <c r="ECI176" s="122"/>
      <c r="ECJ176" s="122"/>
      <c r="ECK176" s="122"/>
      <c r="ECL176" s="122"/>
      <c r="ECM176" s="122"/>
      <c r="ECN176" s="122"/>
      <c r="ECO176" s="122"/>
      <c r="ECP176" s="122"/>
      <c r="ECQ176" s="122"/>
      <c r="ECR176" s="122"/>
      <c r="ECS176" s="122"/>
      <c r="ECT176" s="122"/>
      <c r="ECU176" s="122"/>
      <c r="ECV176" s="122"/>
      <c r="ECW176" s="122"/>
      <c r="ECX176" s="122"/>
      <c r="ECY176" s="122"/>
      <c r="ECZ176" s="122"/>
      <c r="EDA176" s="122"/>
      <c r="EDB176" s="122"/>
      <c r="EDC176" s="122"/>
      <c r="EDD176" s="122"/>
      <c r="EDE176" s="122"/>
      <c r="EDF176" s="122"/>
      <c r="EDG176" s="122"/>
      <c r="EDH176" s="122"/>
      <c r="EDI176" s="122"/>
      <c r="EDJ176" s="122"/>
      <c r="EDK176" s="122"/>
      <c r="EDL176" s="122"/>
      <c r="EDM176" s="122"/>
      <c r="EDN176" s="122"/>
      <c r="EDO176" s="122"/>
      <c r="EDP176" s="122"/>
      <c r="EDQ176" s="122"/>
      <c r="EDR176" s="122"/>
      <c r="EDS176" s="122"/>
      <c r="EDT176" s="122"/>
      <c r="EDU176" s="122"/>
      <c r="EDV176" s="122"/>
      <c r="EDW176" s="122"/>
      <c r="EDX176" s="122"/>
      <c r="EDY176" s="122"/>
      <c r="EDZ176" s="122"/>
      <c r="EEA176" s="122"/>
      <c r="EEB176" s="122"/>
      <c r="EEC176" s="122"/>
      <c r="EED176" s="122"/>
      <c r="EEE176" s="122"/>
      <c r="EEF176" s="122"/>
      <c r="EEG176" s="122"/>
      <c r="EEH176" s="122"/>
      <c r="EEI176" s="122"/>
      <c r="EEJ176" s="122"/>
      <c r="EEK176" s="122"/>
      <c r="EEL176" s="122"/>
      <c r="EEM176" s="122"/>
      <c r="EEN176" s="122"/>
      <c r="EEO176" s="122"/>
      <c r="EEP176" s="122"/>
      <c r="EEQ176" s="122"/>
      <c r="EER176" s="122"/>
      <c r="EES176" s="122"/>
      <c r="EET176" s="122"/>
      <c r="EEU176" s="122"/>
      <c r="EEV176" s="122"/>
      <c r="EEW176" s="122"/>
      <c r="EEX176" s="122"/>
      <c r="EEY176" s="122"/>
      <c r="EEZ176" s="122"/>
      <c r="EFA176" s="122"/>
      <c r="EFB176" s="122"/>
      <c r="EFC176" s="122"/>
      <c r="EFD176" s="122"/>
      <c r="EFE176" s="122"/>
      <c r="EFF176" s="122"/>
      <c r="EFG176" s="122"/>
      <c r="EFH176" s="122"/>
      <c r="EFI176" s="122"/>
      <c r="EFJ176" s="122"/>
      <c r="EFK176" s="122"/>
      <c r="EFL176" s="122"/>
      <c r="EFM176" s="122"/>
      <c r="EFN176" s="122"/>
      <c r="EFO176" s="122"/>
      <c r="EFP176" s="122"/>
      <c r="EFQ176" s="122"/>
      <c r="EFR176" s="122"/>
      <c r="EFS176" s="122"/>
      <c r="EFT176" s="122"/>
      <c r="EFU176" s="122"/>
      <c r="EFV176" s="122"/>
      <c r="EFW176" s="122"/>
      <c r="EFX176" s="122"/>
      <c r="EFY176" s="122"/>
      <c r="EFZ176" s="122"/>
      <c r="EGA176" s="122"/>
      <c r="EGB176" s="122"/>
      <c r="EGC176" s="122"/>
      <c r="EGD176" s="122"/>
      <c r="EGE176" s="122"/>
      <c r="EGF176" s="122"/>
      <c r="EGG176" s="122"/>
      <c r="EGH176" s="122"/>
      <c r="EGI176" s="122"/>
      <c r="EGJ176" s="122"/>
      <c r="EGK176" s="122"/>
      <c r="EGL176" s="122"/>
      <c r="EGM176" s="122"/>
      <c r="EGN176" s="122"/>
      <c r="EGO176" s="122"/>
      <c r="EGP176" s="122"/>
      <c r="EGQ176" s="122"/>
      <c r="EGR176" s="122"/>
      <c r="EGS176" s="122"/>
      <c r="EGT176" s="122"/>
      <c r="EGU176" s="122"/>
      <c r="EGV176" s="122"/>
      <c r="EGW176" s="122"/>
      <c r="EGX176" s="122"/>
      <c r="EGY176" s="122"/>
      <c r="EGZ176" s="122"/>
      <c r="EHA176" s="122"/>
      <c r="EHB176" s="122"/>
      <c r="EHC176" s="122"/>
      <c r="EHD176" s="122"/>
      <c r="EHE176" s="122"/>
      <c r="EHF176" s="122"/>
      <c r="EHG176" s="122"/>
      <c r="EHH176" s="122"/>
      <c r="EHI176" s="122"/>
      <c r="EHJ176" s="122"/>
      <c r="EHK176" s="122"/>
      <c r="EHL176" s="122"/>
      <c r="EHM176" s="122"/>
      <c r="EHN176" s="122"/>
      <c r="EHO176" s="122"/>
      <c r="EHP176" s="122"/>
      <c r="EHQ176" s="122"/>
      <c r="EHR176" s="122"/>
      <c r="EHS176" s="122"/>
      <c r="EHT176" s="122"/>
      <c r="EHU176" s="122"/>
      <c r="EHV176" s="122"/>
      <c r="EHW176" s="122"/>
      <c r="EHX176" s="122"/>
      <c r="EHY176" s="122"/>
      <c r="EHZ176" s="122"/>
      <c r="EIA176" s="122"/>
      <c r="EIB176" s="122"/>
      <c r="EIC176" s="122"/>
      <c r="EID176" s="122"/>
      <c r="EIE176" s="122"/>
      <c r="EIF176" s="122"/>
      <c r="EIG176" s="122"/>
      <c r="EIH176" s="122"/>
      <c r="EII176" s="122"/>
      <c r="EIJ176" s="122"/>
      <c r="EIK176" s="122"/>
      <c r="EIL176" s="122"/>
      <c r="EIM176" s="122"/>
      <c r="EIN176" s="122"/>
      <c r="EIO176" s="122"/>
      <c r="EIP176" s="122"/>
      <c r="EIQ176" s="122"/>
      <c r="EIR176" s="122"/>
      <c r="EIS176" s="122"/>
      <c r="EIT176" s="122"/>
      <c r="EIU176" s="122"/>
      <c r="EIV176" s="122"/>
      <c r="EIW176" s="122"/>
      <c r="EIX176" s="122"/>
      <c r="EIY176" s="122"/>
      <c r="EIZ176" s="122"/>
      <c r="EJA176" s="122"/>
      <c r="EJB176" s="122"/>
      <c r="EJC176" s="122"/>
      <c r="EJD176" s="122"/>
      <c r="EJE176" s="122"/>
      <c r="EJF176" s="122"/>
      <c r="EJG176" s="122"/>
      <c r="EJH176" s="122"/>
      <c r="EJI176" s="122"/>
      <c r="EJJ176" s="122"/>
      <c r="EJK176" s="122"/>
      <c r="EJL176" s="122"/>
      <c r="EJM176" s="122"/>
      <c r="EJN176" s="122"/>
      <c r="EJO176" s="122"/>
      <c r="EJP176" s="122"/>
      <c r="EJQ176" s="122"/>
      <c r="EJR176" s="122"/>
      <c r="EJS176" s="122"/>
      <c r="EJT176" s="122"/>
      <c r="EJU176" s="122"/>
      <c r="EJV176" s="122"/>
      <c r="EJW176" s="122"/>
      <c r="EJX176" s="122"/>
      <c r="EJY176" s="122"/>
      <c r="EJZ176" s="122"/>
      <c r="EKA176" s="122"/>
      <c r="EKB176" s="122"/>
      <c r="EKC176" s="122"/>
      <c r="EKD176" s="122"/>
      <c r="EKE176" s="122"/>
      <c r="EKF176" s="122"/>
      <c r="EKG176" s="122"/>
      <c r="EKH176" s="122"/>
      <c r="EKI176" s="122"/>
      <c r="EKJ176" s="122"/>
      <c r="EKK176" s="122"/>
      <c r="EKL176" s="122"/>
      <c r="EKM176" s="122"/>
      <c r="EKN176" s="122"/>
      <c r="EKO176" s="122"/>
      <c r="EKP176" s="122"/>
      <c r="EKQ176" s="122"/>
      <c r="EKR176" s="122"/>
      <c r="EKS176" s="122"/>
      <c r="EKT176" s="122"/>
      <c r="EKU176" s="122"/>
      <c r="EKV176" s="122"/>
      <c r="EKW176" s="122"/>
      <c r="EKX176" s="122"/>
      <c r="EKY176" s="122"/>
      <c r="EKZ176" s="122"/>
      <c r="ELA176" s="122"/>
      <c r="ELB176" s="122"/>
      <c r="ELC176" s="122"/>
      <c r="ELD176" s="122"/>
      <c r="ELE176" s="122"/>
      <c r="ELF176" s="122"/>
      <c r="ELG176" s="122"/>
      <c r="ELH176" s="122"/>
      <c r="ELI176" s="122"/>
      <c r="ELJ176" s="122"/>
      <c r="ELK176" s="122"/>
      <c r="ELL176" s="122"/>
      <c r="ELM176" s="122"/>
      <c r="ELN176" s="122"/>
      <c r="ELO176" s="122"/>
      <c r="ELP176" s="122"/>
      <c r="ELQ176" s="122"/>
      <c r="ELR176" s="122"/>
      <c r="ELS176" s="122"/>
      <c r="ELT176" s="122"/>
      <c r="ELU176" s="122"/>
      <c r="ELV176" s="122"/>
      <c r="ELW176" s="122"/>
      <c r="ELX176" s="122"/>
      <c r="ELY176" s="122"/>
      <c r="ELZ176" s="122"/>
      <c r="EMA176" s="122"/>
      <c r="EMB176" s="122"/>
      <c r="EMC176" s="122"/>
      <c r="EMD176" s="122"/>
      <c r="EME176" s="122"/>
      <c r="EMF176" s="122"/>
      <c r="EMG176" s="122"/>
      <c r="EMH176" s="122"/>
      <c r="EMI176" s="122"/>
      <c r="EMJ176" s="122"/>
      <c r="EMK176" s="122"/>
      <c r="EML176" s="122"/>
      <c r="EMM176" s="122"/>
      <c r="EMN176" s="122"/>
      <c r="EMO176" s="122"/>
      <c r="EMP176" s="122"/>
      <c r="EMQ176" s="122"/>
      <c r="EMR176" s="122"/>
      <c r="EMS176" s="122"/>
      <c r="EMT176" s="122"/>
      <c r="EMU176" s="122"/>
      <c r="EMV176" s="122"/>
      <c r="EMW176" s="122"/>
      <c r="EMX176" s="122"/>
      <c r="EMY176" s="122"/>
      <c r="EMZ176" s="122"/>
      <c r="ENA176" s="122"/>
      <c r="ENB176" s="122"/>
      <c r="ENC176" s="122"/>
      <c r="END176" s="122"/>
      <c r="ENE176" s="122"/>
      <c r="ENF176" s="122"/>
      <c r="ENG176" s="122"/>
      <c r="ENH176" s="122"/>
      <c r="ENI176" s="122"/>
      <c r="ENJ176" s="122"/>
      <c r="ENK176" s="122"/>
      <c r="ENL176" s="122"/>
      <c r="ENM176" s="122"/>
      <c r="ENN176" s="122"/>
      <c r="ENO176" s="122"/>
      <c r="ENP176" s="122"/>
      <c r="ENQ176" s="122"/>
      <c r="ENR176" s="122"/>
      <c r="ENS176" s="122"/>
      <c r="ENT176" s="122"/>
      <c r="ENU176" s="122"/>
      <c r="ENV176" s="122"/>
      <c r="ENW176" s="122"/>
      <c r="ENX176" s="122"/>
      <c r="ENY176" s="122"/>
      <c r="ENZ176" s="122"/>
      <c r="EOA176" s="122"/>
      <c r="EOB176" s="122"/>
      <c r="EOC176" s="122"/>
      <c r="EOD176" s="122"/>
      <c r="EOE176" s="122"/>
      <c r="EOF176" s="122"/>
      <c r="EOG176" s="122"/>
      <c r="EOH176" s="122"/>
      <c r="EOI176" s="122"/>
      <c r="EOJ176" s="122"/>
      <c r="EOK176" s="122"/>
      <c r="EOL176" s="122"/>
      <c r="EOM176" s="122"/>
      <c r="EON176" s="122"/>
      <c r="EOO176" s="122"/>
      <c r="EOP176" s="122"/>
      <c r="EOQ176" s="122"/>
      <c r="EOR176" s="122"/>
      <c r="EOS176" s="122"/>
      <c r="EOT176" s="122"/>
      <c r="EOU176" s="122"/>
      <c r="EOV176" s="122"/>
      <c r="EOW176" s="122"/>
      <c r="EOX176" s="122"/>
      <c r="EOY176" s="122"/>
      <c r="EOZ176" s="122"/>
      <c r="EPA176" s="122"/>
      <c r="EPB176" s="122"/>
      <c r="EPC176" s="122"/>
      <c r="EPD176" s="122"/>
      <c r="EPE176" s="122"/>
      <c r="EPF176" s="122"/>
      <c r="EPG176" s="122"/>
      <c r="EPH176" s="122"/>
      <c r="EPI176" s="122"/>
      <c r="EPJ176" s="122"/>
      <c r="EPK176" s="122"/>
      <c r="EPL176" s="122"/>
      <c r="EPM176" s="122"/>
      <c r="EPN176" s="122"/>
      <c r="EPO176" s="122"/>
      <c r="EPP176" s="122"/>
      <c r="EPQ176" s="122"/>
      <c r="EPR176" s="122"/>
      <c r="EPS176" s="122"/>
      <c r="EPT176" s="122"/>
      <c r="EPU176" s="122"/>
      <c r="EPV176" s="122"/>
      <c r="EPW176" s="122"/>
      <c r="EPX176" s="122"/>
      <c r="EPY176" s="122"/>
      <c r="EPZ176" s="122"/>
      <c r="EQA176" s="122"/>
      <c r="EQB176" s="122"/>
      <c r="EQC176" s="122"/>
      <c r="EQD176" s="122"/>
      <c r="EQE176" s="122"/>
      <c r="EQF176" s="122"/>
      <c r="EQG176" s="122"/>
      <c r="EQH176" s="122"/>
      <c r="EQI176" s="122"/>
      <c r="EQJ176" s="122"/>
      <c r="EQK176" s="122"/>
      <c r="EQL176" s="122"/>
      <c r="EQM176" s="122"/>
      <c r="EQN176" s="122"/>
      <c r="EQO176" s="122"/>
      <c r="EQP176" s="122"/>
      <c r="EQQ176" s="122"/>
      <c r="EQR176" s="122"/>
      <c r="EQS176" s="122"/>
      <c r="EQT176" s="122"/>
      <c r="EQU176" s="122"/>
      <c r="EQV176" s="122"/>
      <c r="EQW176" s="122"/>
      <c r="EQX176" s="122"/>
      <c r="EQY176" s="122"/>
      <c r="EQZ176" s="122"/>
      <c r="ERA176" s="122"/>
      <c r="ERB176" s="122"/>
      <c r="ERC176" s="122"/>
      <c r="ERD176" s="122"/>
      <c r="ERE176" s="122"/>
      <c r="ERF176" s="122"/>
      <c r="ERG176" s="122"/>
      <c r="ERH176" s="122"/>
      <c r="ERI176" s="122"/>
      <c r="ERJ176" s="122"/>
      <c r="ERK176" s="122"/>
      <c r="ERL176" s="122"/>
      <c r="ERM176" s="122"/>
      <c r="ERN176" s="122"/>
      <c r="ERO176" s="122"/>
      <c r="ERP176" s="122"/>
      <c r="ERQ176" s="122"/>
      <c r="ERR176" s="122"/>
      <c r="ERS176" s="122"/>
      <c r="ERT176" s="122"/>
      <c r="ERU176" s="122"/>
      <c r="ERV176" s="122"/>
      <c r="ERW176" s="122"/>
      <c r="ERX176" s="122"/>
      <c r="ERY176" s="122"/>
      <c r="ERZ176" s="122"/>
      <c r="ESA176" s="122"/>
      <c r="ESB176" s="122"/>
      <c r="ESC176" s="122"/>
      <c r="ESD176" s="122"/>
      <c r="ESE176" s="122"/>
      <c r="ESF176" s="122"/>
      <c r="ESG176" s="122"/>
      <c r="ESH176" s="122"/>
      <c r="ESI176" s="122"/>
      <c r="ESJ176" s="122"/>
      <c r="ESK176" s="122"/>
      <c r="ESL176" s="122"/>
      <c r="ESM176" s="122"/>
      <c r="ESN176" s="122"/>
      <c r="ESO176" s="122"/>
      <c r="ESP176" s="122"/>
      <c r="ESQ176" s="122"/>
      <c r="ESR176" s="122"/>
      <c r="ESS176" s="122"/>
      <c r="EST176" s="122"/>
      <c r="ESU176" s="122"/>
      <c r="ESV176" s="122"/>
      <c r="ESW176" s="122"/>
      <c r="ESX176" s="122"/>
      <c r="ESY176" s="122"/>
      <c r="ESZ176" s="122"/>
      <c r="ETA176" s="122"/>
      <c r="ETB176" s="122"/>
      <c r="ETC176" s="122"/>
      <c r="ETD176" s="122"/>
      <c r="ETE176" s="122"/>
      <c r="ETF176" s="122"/>
      <c r="ETG176" s="122"/>
      <c r="ETH176" s="122"/>
      <c r="ETI176" s="122"/>
      <c r="ETJ176" s="122"/>
      <c r="ETK176" s="122"/>
      <c r="ETL176" s="122"/>
      <c r="ETM176" s="122"/>
      <c r="ETN176" s="122"/>
      <c r="ETO176" s="122"/>
      <c r="ETP176" s="122"/>
      <c r="ETQ176" s="122"/>
      <c r="ETR176" s="122"/>
      <c r="ETS176" s="122"/>
      <c r="ETT176" s="122"/>
      <c r="ETU176" s="122"/>
      <c r="ETV176" s="122"/>
      <c r="ETW176" s="122"/>
      <c r="ETX176" s="122"/>
      <c r="ETY176" s="122"/>
      <c r="ETZ176" s="122"/>
      <c r="EUA176" s="122"/>
      <c r="EUB176" s="122"/>
      <c r="EUC176" s="122"/>
      <c r="EUD176" s="122"/>
      <c r="EUE176" s="122"/>
      <c r="EUF176" s="122"/>
      <c r="EUG176" s="122"/>
      <c r="EUH176" s="122"/>
      <c r="EUI176" s="122"/>
      <c r="EUJ176" s="122"/>
      <c r="EUK176" s="122"/>
      <c r="EUL176" s="122"/>
      <c r="EUM176" s="122"/>
      <c r="EUN176" s="122"/>
      <c r="EUO176" s="122"/>
      <c r="EUP176" s="122"/>
      <c r="EUQ176" s="122"/>
      <c r="EUR176" s="122"/>
      <c r="EUS176" s="122"/>
      <c r="EUT176" s="122"/>
      <c r="EUU176" s="122"/>
      <c r="EUV176" s="122"/>
      <c r="EUW176" s="122"/>
      <c r="EUX176" s="122"/>
      <c r="EUY176" s="122"/>
      <c r="EUZ176" s="122"/>
      <c r="EVA176" s="122"/>
      <c r="EVB176" s="122"/>
      <c r="EVC176" s="122"/>
      <c r="EVD176" s="122"/>
      <c r="EVE176" s="122"/>
      <c r="EVF176" s="122"/>
      <c r="EVG176" s="122"/>
      <c r="EVH176" s="122"/>
      <c r="EVI176" s="122"/>
      <c r="EVJ176" s="122"/>
      <c r="EVK176" s="122"/>
      <c r="EVL176" s="122"/>
      <c r="EVM176" s="122"/>
      <c r="EVN176" s="122"/>
      <c r="EVO176" s="122"/>
      <c r="EVP176" s="122"/>
      <c r="EVQ176" s="122"/>
      <c r="EVR176" s="122"/>
      <c r="EVS176" s="122"/>
      <c r="EVT176" s="122"/>
      <c r="EVU176" s="122"/>
      <c r="EVV176" s="122"/>
      <c r="EVW176" s="122"/>
      <c r="EVX176" s="122"/>
      <c r="EVY176" s="122"/>
      <c r="EVZ176" s="122"/>
      <c r="EWA176" s="122"/>
      <c r="EWB176" s="122"/>
      <c r="EWC176" s="122"/>
      <c r="EWD176" s="122"/>
      <c r="EWE176" s="122"/>
      <c r="EWF176" s="122"/>
      <c r="EWG176" s="122"/>
      <c r="EWH176" s="122"/>
      <c r="EWI176" s="122"/>
      <c r="EWJ176" s="122"/>
      <c r="EWK176" s="122"/>
      <c r="EWL176" s="122"/>
      <c r="EWM176" s="122"/>
      <c r="EWN176" s="122"/>
      <c r="EWO176" s="122"/>
      <c r="EWP176" s="122"/>
      <c r="EWQ176" s="122"/>
      <c r="EWR176" s="122"/>
      <c r="EWS176" s="122"/>
      <c r="EWT176" s="122"/>
      <c r="EWU176" s="122"/>
      <c r="EWV176" s="122"/>
      <c r="EWW176" s="122"/>
      <c r="EWX176" s="122"/>
      <c r="EWY176" s="122"/>
      <c r="EWZ176" s="122"/>
      <c r="EXA176" s="122"/>
      <c r="EXB176" s="122"/>
      <c r="EXC176" s="122"/>
      <c r="EXD176" s="122"/>
      <c r="EXE176" s="122"/>
      <c r="EXF176" s="122"/>
      <c r="EXG176" s="122"/>
      <c r="EXH176" s="122"/>
      <c r="EXI176" s="122"/>
      <c r="EXJ176" s="122"/>
      <c r="EXK176" s="122"/>
      <c r="EXL176" s="122"/>
      <c r="EXM176" s="122"/>
      <c r="EXN176" s="122"/>
      <c r="EXO176" s="122"/>
      <c r="EXP176" s="122"/>
      <c r="EXQ176" s="122"/>
      <c r="EXR176" s="122"/>
      <c r="EXS176" s="122"/>
      <c r="EXT176" s="122"/>
      <c r="EXU176" s="122"/>
      <c r="EXV176" s="122"/>
      <c r="EXW176" s="122"/>
      <c r="EXX176" s="122"/>
      <c r="EXY176" s="122"/>
      <c r="EXZ176" s="122"/>
      <c r="EYA176" s="122"/>
      <c r="EYB176" s="122"/>
      <c r="EYC176" s="122"/>
      <c r="EYD176" s="122"/>
      <c r="EYE176" s="122"/>
      <c r="EYF176" s="122"/>
      <c r="EYG176" s="122"/>
      <c r="EYH176" s="122"/>
      <c r="EYI176" s="122"/>
      <c r="EYJ176" s="122"/>
      <c r="EYK176" s="122"/>
      <c r="EYL176" s="122"/>
      <c r="EYM176" s="122"/>
      <c r="EYN176" s="122"/>
      <c r="EYO176" s="122"/>
      <c r="EYP176" s="122"/>
      <c r="EYQ176" s="122"/>
      <c r="EYR176" s="122"/>
      <c r="EYS176" s="122"/>
      <c r="EYT176" s="122"/>
      <c r="EYU176" s="122"/>
      <c r="EYV176" s="122"/>
      <c r="EYW176" s="122"/>
      <c r="EYX176" s="122"/>
      <c r="EYY176" s="122"/>
      <c r="EYZ176" s="122"/>
      <c r="EZA176" s="122"/>
      <c r="EZB176" s="122"/>
      <c r="EZC176" s="122"/>
      <c r="EZD176" s="122"/>
      <c r="EZE176" s="122"/>
      <c r="EZF176" s="122"/>
      <c r="EZG176" s="122"/>
      <c r="EZH176" s="122"/>
      <c r="EZI176" s="122"/>
      <c r="EZJ176" s="122"/>
      <c r="EZK176" s="122"/>
      <c r="EZL176" s="122"/>
      <c r="EZM176" s="122"/>
      <c r="EZN176" s="122"/>
      <c r="EZO176" s="122"/>
      <c r="EZP176" s="122"/>
      <c r="EZQ176" s="122"/>
      <c r="EZR176" s="122"/>
      <c r="EZS176" s="122"/>
      <c r="EZT176" s="122"/>
      <c r="EZU176" s="122"/>
      <c r="EZV176" s="122"/>
      <c r="EZW176" s="122"/>
      <c r="EZX176" s="122"/>
      <c r="EZY176" s="122"/>
      <c r="EZZ176" s="122"/>
      <c r="FAA176" s="122"/>
      <c r="FAB176" s="122"/>
      <c r="FAC176" s="122"/>
      <c r="FAD176" s="122"/>
      <c r="FAE176" s="122"/>
      <c r="FAF176" s="122"/>
      <c r="FAG176" s="122"/>
      <c r="FAH176" s="122"/>
      <c r="FAI176" s="122"/>
      <c r="FAJ176" s="122"/>
      <c r="FAK176" s="122"/>
      <c r="FAL176" s="122"/>
      <c r="FAM176" s="122"/>
      <c r="FAN176" s="122"/>
      <c r="FAO176" s="122"/>
      <c r="FAP176" s="122"/>
      <c r="FAQ176" s="122"/>
      <c r="FAR176" s="122"/>
      <c r="FAS176" s="122"/>
      <c r="FAT176" s="122"/>
      <c r="FAU176" s="122"/>
      <c r="FAV176" s="122"/>
      <c r="FAW176" s="122"/>
      <c r="FAX176" s="122"/>
      <c r="FAY176" s="122"/>
      <c r="FAZ176" s="122"/>
      <c r="FBA176" s="122"/>
      <c r="FBB176" s="122"/>
      <c r="FBC176" s="122"/>
      <c r="FBD176" s="122"/>
      <c r="FBE176" s="122"/>
      <c r="FBF176" s="122"/>
      <c r="FBG176" s="122"/>
      <c r="FBH176" s="122"/>
      <c r="FBI176" s="122"/>
      <c r="FBJ176" s="122"/>
      <c r="FBK176" s="122"/>
      <c r="FBL176" s="122"/>
      <c r="FBM176" s="122"/>
      <c r="FBN176" s="122"/>
      <c r="FBO176" s="122"/>
      <c r="FBP176" s="122"/>
      <c r="FBQ176" s="122"/>
      <c r="FBR176" s="122"/>
      <c r="FBS176" s="122"/>
      <c r="FBT176" s="122"/>
      <c r="FBU176" s="122"/>
      <c r="FBV176" s="122"/>
      <c r="FBW176" s="122"/>
      <c r="FBX176" s="122"/>
      <c r="FBY176" s="122"/>
      <c r="FBZ176" s="122"/>
      <c r="FCA176" s="122"/>
      <c r="FCB176" s="122"/>
      <c r="FCC176" s="122"/>
      <c r="FCD176" s="122"/>
      <c r="FCE176" s="122"/>
      <c r="FCF176" s="122"/>
      <c r="FCG176" s="122"/>
      <c r="FCH176" s="122"/>
      <c r="FCI176" s="122"/>
      <c r="FCJ176" s="122"/>
      <c r="FCK176" s="122"/>
      <c r="FCL176" s="122"/>
      <c r="FCM176" s="122"/>
      <c r="FCN176" s="122"/>
      <c r="FCO176" s="122"/>
      <c r="FCP176" s="122"/>
      <c r="FCQ176" s="122"/>
      <c r="FCR176" s="122"/>
      <c r="FCS176" s="122"/>
      <c r="FCT176" s="122"/>
      <c r="FCU176" s="122"/>
      <c r="FCV176" s="122"/>
      <c r="FCW176" s="122"/>
      <c r="FCX176" s="122"/>
      <c r="FCY176" s="122"/>
      <c r="FCZ176" s="122"/>
      <c r="FDA176" s="122"/>
      <c r="FDB176" s="122"/>
      <c r="FDC176" s="122"/>
      <c r="FDD176" s="122"/>
      <c r="FDE176" s="122"/>
      <c r="FDF176" s="122"/>
      <c r="FDG176" s="122"/>
      <c r="FDH176" s="122"/>
      <c r="FDI176" s="122"/>
      <c r="FDJ176" s="122"/>
      <c r="FDK176" s="122"/>
      <c r="FDL176" s="122"/>
      <c r="FDM176" s="122"/>
      <c r="FDN176" s="122"/>
      <c r="FDO176" s="122"/>
      <c r="FDP176" s="122"/>
      <c r="FDQ176" s="122"/>
      <c r="FDR176" s="122"/>
      <c r="FDS176" s="122"/>
      <c r="FDT176" s="122"/>
      <c r="FDU176" s="122"/>
      <c r="FDV176" s="122"/>
      <c r="FDW176" s="122"/>
      <c r="FDX176" s="122"/>
      <c r="FDY176" s="122"/>
      <c r="FDZ176" s="122"/>
      <c r="FEA176" s="122"/>
      <c r="FEB176" s="122"/>
      <c r="FEC176" s="122"/>
      <c r="FED176" s="122"/>
      <c r="FEE176" s="122"/>
      <c r="FEF176" s="122"/>
      <c r="FEG176" s="122"/>
      <c r="FEH176" s="122"/>
      <c r="FEI176" s="122"/>
      <c r="FEJ176" s="122"/>
      <c r="FEK176" s="122"/>
      <c r="FEL176" s="122"/>
      <c r="FEM176" s="122"/>
      <c r="FEN176" s="122"/>
      <c r="FEO176" s="122"/>
      <c r="FEP176" s="122"/>
      <c r="FEQ176" s="122"/>
      <c r="FER176" s="122"/>
      <c r="FES176" s="122"/>
      <c r="FET176" s="122"/>
      <c r="FEU176" s="122"/>
      <c r="FEV176" s="122"/>
      <c r="FEW176" s="122"/>
      <c r="FEX176" s="122"/>
      <c r="FEY176" s="122"/>
      <c r="FEZ176" s="122"/>
      <c r="FFA176" s="122"/>
      <c r="FFB176" s="122"/>
      <c r="FFC176" s="122"/>
      <c r="FFD176" s="122"/>
      <c r="FFE176" s="122"/>
      <c r="FFF176" s="122"/>
      <c r="FFG176" s="122"/>
      <c r="FFH176" s="122"/>
      <c r="FFI176" s="122"/>
      <c r="FFJ176" s="122"/>
      <c r="FFK176" s="122"/>
      <c r="FFL176" s="122"/>
      <c r="FFM176" s="122"/>
      <c r="FFN176" s="122"/>
      <c r="FFO176" s="122"/>
      <c r="FFP176" s="122"/>
      <c r="FFQ176" s="122"/>
      <c r="FFR176" s="122"/>
      <c r="FFS176" s="122"/>
      <c r="FFT176" s="122"/>
      <c r="FFU176" s="122"/>
      <c r="FFV176" s="122"/>
      <c r="FFW176" s="122"/>
      <c r="FFX176" s="122"/>
      <c r="FFY176" s="122"/>
      <c r="FFZ176" s="122"/>
      <c r="FGA176" s="122"/>
      <c r="FGB176" s="122"/>
      <c r="FGC176" s="122"/>
      <c r="FGD176" s="122"/>
      <c r="FGE176" s="122"/>
      <c r="FGF176" s="122"/>
      <c r="FGG176" s="122"/>
      <c r="FGH176" s="122"/>
      <c r="FGI176" s="122"/>
      <c r="FGJ176" s="122"/>
      <c r="FGK176" s="122"/>
      <c r="FGL176" s="122"/>
      <c r="FGM176" s="122"/>
      <c r="FGN176" s="122"/>
      <c r="FGO176" s="122"/>
      <c r="FGP176" s="122"/>
      <c r="FGQ176" s="122"/>
      <c r="FGR176" s="122"/>
      <c r="FGS176" s="122"/>
      <c r="FGT176" s="122"/>
      <c r="FGU176" s="122"/>
      <c r="FGV176" s="122"/>
      <c r="FGW176" s="122"/>
      <c r="FGX176" s="122"/>
      <c r="FGY176" s="122"/>
      <c r="FGZ176" s="122"/>
      <c r="FHA176" s="122"/>
      <c r="FHB176" s="122"/>
      <c r="FHC176" s="122"/>
      <c r="FHD176" s="122"/>
      <c r="FHE176" s="122"/>
      <c r="FHF176" s="122"/>
      <c r="FHG176" s="122"/>
      <c r="FHH176" s="122"/>
      <c r="FHI176" s="122"/>
      <c r="FHJ176" s="122"/>
      <c r="FHK176" s="122"/>
      <c r="FHL176" s="122"/>
      <c r="FHM176" s="122"/>
      <c r="FHN176" s="122"/>
      <c r="FHO176" s="122"/>
      <c r="FHP176" s="122"/>
      <c r="FHQ176" s="122"/>
      <c r="FHR176" s="122"/>
      <c r="FHS176" s="122"/>
      <c r="FHT176" s="122"/>
      <c r="FHU176" s="122"/>
      <c r="FHV176" s="122"/>
      <c r="FHW176" s="122"/>
      <c r="FHX176" s="122"/>
      <c r="FHY176" s="122"/>
      <c r="FHZ176" s="122"/>
      <c r="FIA176" s="122"/>
      <c r="FIB176" s="122"/>
      <c r="FIC176" s="122"/>
      <c r="FID176" s="122"/>
      <c r="FIE176" s="122"/>
      <c r="FIF176" s="122"/>
      <c r="FIG176" s="122"/>
      <c r="FIH176" s="122"/>
      <c r="FII176" s="122"/>
      <c r="FIJ176" s="122"/>
      <c r="FIK176" s="122"/>
      <c r="FIL176" s="122"/>
      <c r="FIM176" s="122"/>
      <c r="FIN176" s="122"/>
      <c r="FIO176" s="122"/>
      <c r="FIP176" s="122"/>
      <c r="FIQ176" s="122"/>
      <c r="FIR176" s="122"/>
      <c r="FIS176" s="122"/>
      <c r="FIT176" s="122"/>
      <c r="FIU176" s="122"/>
      <c r="FIV176" s="122"/>
      <c r="FIW176" s="122"/>
      <c r="FIX176" s="122"/>
      <c r="FIY176" s="122"/>
      <c r="FIZ176" s="122"/>
      <c r="FJA176" s="122"/>
      <c r="FJB176" s="122"/>
      <c r="FJC176" s="122"/>
      <c r="FJD176" s="122"/>
      <c r="FJE176" s="122"/>
      <c r="FJF176" s="122"/>
      <c r="FJG176" s="122"/>
      <c r="FJH176" s="122"/>
      <c r="FJI176" s="122"/>
      <c r="FJJ176" s="122"/>
      <c r="FJK176" s="122"/>
      <c r="FJL176" s="122"/>
      <c r="FJM176" s="122"/>
      <c r="FJN176" s="122"/>
      <c r="FJO176" s="122"/>
      <c r="FJP176" s="122"/>
      <c r="FJQ176" s="122"/>
      <c r="FJR176" s="122"/>
      <c r="FJS176" s="122"/>
      <c r="FJT176" s="122"/>
      <c r="FJU176" s="122"/>
      <c r="FJV176" s="122"/>
      <c r="FJW176" s="122"/>
      <c r="FJX176" s="122"/>
      <c r="FJY176" s="122"/>
      <c r="FJZ176" s="122"/>
      <c r="FKA176" s="122"/>
      <c r="FKB176" s="122"/>
      <c r="FKC176" s="122"/>
      <c r="FKD176" s="122"/>
      <c r="FKE176" s="122"/>
      <c r="FKF176" s="122"/>
      <c r="FKG176" s="122"/>
      <c r="FKH176" s="122"/>
      <c r="FKI176" s="122"/>
      <c r="FKJ176" s="122"/>
      <c r="FKK176" s="122"/>
      <c r="FKL176" s="122"/>
      <c r="FKM176" s="122"/>
      <c r="FKN176" s="122"/>
      <c r="FKO176" s="122"/>
      <c r="FKP176" s="122"/>
      <c r="FKQ176" s="122"/>
      <c r="FKR176" s="122"/>
      <c r="FKS176" s="122"/>
      <c r="FKT176" s="122"/>
      <c r="FKU176" s="122"/>
      <c r="FKV176" s="122"/>
      <c r="FKW176" s="122"/>
      <c r="FKX176" s="122"/>
      <c r="FKY176" s="122"/>
      <c r="FKZ176" s="122"/>
      <c r="FLA176" s="122"/>
      <c r="FLB176" s="122"/>
      <c r="FLC176" s="122"/>
      <c r="FLD176" s="122"/>
      <c r="FLE176" s="122"/>
      <c r="FLF176" s="122"/>
      <c r="FLG176" s="122"/>
      <c r="FLH176" s="122"/>
      <c r="FLI176" s="122"/>
      <c r="FLJ176" s="122"/>
      <c r="FLK176" s="122"/>
      <c r="FLL176" s="122"/>
      <c r="FLM176" s="122"/>
      <c r="FLN176" s="122"/>
      <c r="FLO176" s="122"/>
      <c r="FLP176" s="122"/>
      <c r="FLQ176" s="122"/>
      <c r="FLR176" s="122"/>
      <c r="FLS176" s="122"/>
      <c r="FLT176" s="122"/>
      <c r="FLU176" s="122"/>
      <c r="FLV176" s="122"/>
      <c r="FLW176" s="122"/>
      <c r="FLX176" s="122"/>
      <c r="FLY176" s="122"/>
      <c r="FLZ176" s="122"/>
      <c r="FMA176" s="122"/>
      <c r="FMB176" s="122"/>
      <c r="FMC176" s="122"/>
      <c r="FMD176" s="122"/>
      <c r="FME176" s="122"/>
      <c r="FMF176" s="122"/>
      <c r="FMG176" s="122"/>
      <c r="FMH176" s="122"/>
      <c r="FMI176" s="122"/>
      <c r="FMJ176" s="122"/>
      <c r="FMK176" s="122"/>
      <c r="FML176" s="122"/>
      <c r="FMM176" s="122"/>
      <c r="FMN176" s="122"/>
      <c r="FMO176" s="122"/>
      <c r="FMP176" s="122"/>
      <c r="FMQ176" s="122"/>
      <c r="FMR176" s="122"/>
      <c r="FMS176" s="122"/>
      <c r="FMT176" s="122"/>
      <c r="FMU176" s="122"/>
      <c r="FMV176" s="122"/>
      <c r="FMW176" s="122"/>
      <c r="FMX176" s="122"/>
      <c r="FMY176" s="122"/>
      <c r="FMZ176" s="122"/>
      <c r="FNA176" s="122"/>
      <c r="FNB176" s="122"/>
      <c r="FNC176" s="122"/>
      <c r="FND176" s="122"/>
      <c r="FNE176" s="122"/>
      <c r="FNF176" s="122"/>
      <c r="FNG176" s="122"/>
      <c r="FNH176" s="122"/>
      <c r="FNI176" s="122"/>
      <c r="FNJ176" s="122"/>
      <c r="FNK176" s="122"/>
      <c r="FNL176" s="122"/>
      <c r="FNM176" s="122"/>
      <c r="FNN176" s="122"/>
      <c r="FNO176" s="122"/>
      <c r="FNP176" s="122"/>
      <c r="FNQ176" s="122"/>
      <c r="FNR176" s="122"/>
      <c r="FNS176" s="122"/>
      <c r="FNT176" s="122"/>
      <c r="FNU176" s="122"/>
      <c r="FNV176" s="122"/>
      <c r="FNW176" s="122"/>
      <c r="FNX176" s="122"/>
      <c r="FNY176" s="122"/>
      <c r="FNZ176" s="122"/>
      <c r="FOA176" s="122"/>
      <c r="FOB176" s="122"/>
      <c r="FOC176" s="122"/>
      <c r="FOD176" s="122"/>
      <c r="FOE176" s="122"/>
      <c r="FOF176" s="122"/>
      <c r="FOG176" s="122"/>
      <c r="FOH176" s="122"/>
      <c r="FOI176" s="122"/>
      <c r="FOJ176" s="122"/>
      <c r="FOK176" s="122"/>
      <c r="FOL176" s="122"/>
      <c r="FOM176" s="122"/>
      <c r="FON176" s="122"/>
      <c r="FOO176" s="122"/>
      <c r="FOP176" s="122"/>
      <c r="FOQ176" s="122"/>
      <c r="FOR176" s="122"/>
      <c r="FOS176" s="122"/>
      <c r="FOT176" s="122"/>
      <c r="FOU176" s="122"/>
      <c r="FOV176" s="122"/>
      <c r="FOW176" s="122"/>
      <c r="FOX176" s="122"/>
      <c r="FOY176" s="122"/>
      <c r="FOZ176" s="122"/>
      <c r="FPA176" s="122"/>
      <c r="FPB176" s="122"/>
      <c r="FPC176" s="122"/>
      <c r="FPD176" s="122"/>
      <c r="FPE176" s="122"/>
      <c r="FPF176" s="122"/>
      <c r="FPG176" s="122"/>
      <c r="FPH176" s="122"/>
      <c r="FPI176" s="122"/>
      <c r="FPJ176" s="122"/>
      <c r="FPK176" s="122"/>
      <c r="FPL176" s="122"/>
      <c r="FPM176" s="122"/>
      <c r="FPN176" s="122"/>
      <c r="FPO176" s="122"/>
      <c r="FPP176" s="122"/>
      <c r="FPQ176" s="122"/>
      <c r="FPR176" s="122"/>
      <c r="FPS176" s="122"/>
      <c r="FPT176" s="122"/>
      <c r="FPU176" s="122"/>
      <c r="FPV176" s="122"/>
      <c r="FPW176" s="122"/>
      <c r="FPX176" s="122"/>
      <c r="FPY176" s="122"/>
      <c r="FPZ176" s="122"/>
      <c r="FQA176" s="122"/>
      <c r="FQB176" s="122"/>
      <c r="FQC176" s="122"/>
      <c r="FQD176" s="122"/>
      <c r="FQE176" s="122"/>
      <c r="FQF176" s="122"/>
      <c r="FQG176" s="122"/>
      <c r="FQH176" s="122"/>
      <c r="FQI176" s="122"/>
      <c r="FQJ176" s="122"/>
      <c r="FQK176" s="122"/>
      <c r="FQL176" s="122"/>
      <c r="FQM176" s="122"/>
      <c r="FQN176" s="122"/>
      <c r="FQO176" s="122"/>
      <c r="FQP176" s="122"/>
      <c r="FQQ176" s="122"/>
      <c r="FQR176" s="122"/>
      <c r="FQS176" s="122"/>
      <c r="FQT176" s="122"/>
      <c r="FQU176" s="122"/>
      <c r="FQV176" s="122"/>
      <c r="FQW176" s="122"/>
      <c r="FQX176" s="122"/>
      <c r="FQY176" s="122"/>
      <c r="FQZ176" s="122"/>
      <c r="FRA176" s="122"/>
      <c r="FRB176" s="122"/>
      <c r="FRC176" s="122"/>
      <c r="FRD176" s="122"/>
      <c r="FRE176" s="122"/>
      <c r="FRF176" s="122"/>
      <c r="FRG176" s="122"/>
      <c r="FRH176" s="122"/>
      <c r="FRI176" s="122"/>
      <c r="FRJ176" s="122"/>
      <c r="FRK176" s="122"/>
      <c r="FRL176" s="122"/>
      <c r="FRM176" s="122"/>
      <c r="FRN176" s="122"/>
      <c r="FRO176" s="122"/>
      <c r="FRP176" s="122"/>
      <c r="FRQ176" s="122"/>
      <c r="FRR176" s="122"/>
      <c r="FRS176" s="122"/>
      <c r="FRT176" s="122"/>
      <c r="FRU176" s="122"/>
      <c r="FRV176" s="122"/>
      <c r="FRW176" s="122"/>
      <c r="FRX176" s="122"/>
      <c r="FRY176" s="122"/>
      <c r="FRZ176" s="122"/>
      <c r="FSA176" s="122"/>
      <c r="FSB176" s="122"/>
      <c r="FSC176" s="122"/>
      <c r="FSD176" s="122"/>
      <c r="FSE176" s="122"/>
      <c r="FSF176" s="122"/>
      <c r="FSG176" s="122"/>
      <c r="FSH176" s="122"/>
      <c r="FSI176" s="122"/>
      <c r="FSJ176" s="122"/>
      <c r="FSK176" s="122"/>
      <c r="FSL176" s="122"/>
      <c r="FSM176" s="122"/>
      <c r="FSN176" s="122"/>
      <c r="FSO176" s="122"/>
      <c r="FSP176" s="122"/>
      <c r="FSQ176" s="122"/>
      <c r="FSR176" s="122"/>
      <c r="FSS176" s="122"/>
      <c r="FST176" s="122"/>
      <c r="FSU176" s="122"/>
      <c r="FSV176" s="122"/>
      <c r="FSW176" s="122"/>
      <c r="FSX176" s="122"/>
      <c r="FSY176" s="122"/>
      <c r="FSZ176" s="122"/>
      <c r="FTA176" s="122"/>
      <c r="FTB176" s="122"/>
      <c r="FTC176" s="122"/>
      <c r="FTD176" s="122"/>
      <c r="FTE176" s="122"/>
      <c r="FTF176" s="122"/>
      <c r="FTG176" s="122"/>
      <c r="FTH176" s="122"/>
      <c r="FTI176" s="122"/>
      <c r="FTJ176" s="122"/>
      <c r="FTK176" s="122"/>
      <c r="FTL176" s="122"/>
      <c r="FTM176" s="122"/>
      <c r="FTN176" s="122"/>
      <c r="FTO176" s="122"/>
      <c r="FTP176" s="122"/>
      <c r="FTQ176" s="122"/>
      <c r="FTR176" s="122"/>
      <c r="FTS176" s="122"/>
      <c r="FTT176" s="122"/>
      <c r="FTU176" s="122"/>
      <c r="FTV176" s="122"/>
      <c r="FTW176" s="122"/>
      <c r="FTX176" s="122"/>
      <c r="FTY176" s="122"/>
      <c r="FTZ176" s="122"/>
      <c r="FUA176" s="122"/>
      <c r="FUB176" s="122"/>
      <c r="FUC176" s="122"/>
      <c r="FUD176" s="122"/>
      <c r="FUE176" s="122"/>
      <c r="FUF176" s="122"/>
      <c r="FUG176" s="122"/>
      <c r="FUH176" s="122"/>
      <c r="FUI176" s="122"/>
      <c r="FUJ176" s="122"/>
      <c r="FUK176" s="122"/>
      <c r="FUL176" s="122"/>
      <c r="FUM176" s="122"/>
      <c r="FUN176" s="122"/>
      <c r="FUO176" s="122"/>
      <c r="FUP176" s="122"/>
      <c r="FUQ176" s="122"/>
      <c r="FUR176" s="122"/>
      <c r="FUS176" s="122"/>
      <c r="FUT176" s="122"/>
      <c r="FUU176" s="122"/>
      <c r="FUV176" s="122"/>
      <c r="FUW176" s="122"/>
      <c r="FUX176" s="122"/>
      <c r="FUY176" s="122"/>
      <c r="FUZ176" s="122"/>
      <c r="FVA176" s="122"/>
      <c r="FVB176" s="122"/>
      <c r="FVC176" s="122"/>
      <c r="FVD176" s="122"/>
      <c r="FVE176" s="122"/>
      <c r="FVF176" s="122"/>
      <c r="FVG176" s="122"/>
      <c r="FVH176" s="122"/>
      <c r="FVI176" s="122"/>
      <c r="FVJ176" s="122"/>
      <c r="FVK176" s="122"/>
      <c r="FVL176" s="122"/>
      <c r="FVM176" s="122"/>
      <c r="FVN176" s="122"/>
      <c r="FVO176" s="122"/>
      <c r="FVP176" s="122"/>
      <c r="FVQ176" s="122"/>
      <c r="FVR176" s="122"/>
      <c r="FVS176" s="122"/>
      <c r="FVT176" s="122"/>
      <c r="FVU176" s="122"/>
      <c r="FVV176" s="122"/>
      <c r="FVW176" s="122"/>
      <c r="FVX176" s="122"/>
      <c r="FVY176" s="122"/>
      <c r="FVZ176" s="122"/>
      <c r="FWA176" s="122"/>
      <c r="FWB176" s="122"/>
      <c r="FWC176" s="122"/>
      <c r="FWD176" s="122"/>
      <c r="FWE176" s="122"/>
      <c r="FWF176" s="122"/>
      <c r="FWG176" s="122"/>
      <c r="FWH176" s="122"/>
      <c r="FWI176" s="122"/>
      <c r="FWJ176" s="122"/>
      <c r="FWK176" s="122"/>
      <c r="FWL176" s="122"/>
      <c r="FWM176" s="122"/>
      <c r="FWN176" s="122"/>
      <c r="FWO176" s="122"/>
      <c r="FWP176" s="122"/>
      <c r="FWQ176" s="122"/>
      <c r="FWR176" s="122"/>
      <c r="FWS176" s="122"/>
      <c r="FWT176" s="122"/>
      <c r="FWU176" s="122"/>
      <c r="FWV176" s="122"/>
      <c r="FWW176" s="122"/>
      <c r="FWX176" s="122"/>
      <c r="FWY176" s="122"/>
      <c r="FWZ176" s="122"/>
      <c r="FXA176" s="122"/>
      <c r="FXB176" s="122"/>
      <c r="FXC176" s="122"/>
      <c r="FXD176" s="122"/>
      <c r="FXE176" s="122"/>
      <c r="FXF176" s="122"/>
      <c r="FXG176" s="122"/>
      <c r="FXH176" s="122"/>
      <c r="FXI176" s="122"/>
      <c r="FXJ176" s="122"/>
      <c r="FXK176" s="122"/>
      <c r="FXL176" s="122"/>
      <c r="FXM176" s="122"/>
      <c r="FXN176" s="122"/>
      <c r="FXO176" s="122"/>
      <c r="FXP176" s="122"/>
      <c r="FXQ176" s="122"/>
      <c r="FXR176" s="122"/>
      <c r="FXS176" s="122"/>
      <c r="FXT176" s="122"/>
      <c r="FXU176" s="122"/>
      <c r="FXV176" s="122"/>
      <c r="FXW176" s="122"/>
      <c r="FXX176" s="122"/>
      <c r="FXY176" s="122"/>
      <c r="FXZ176" s="122"/>
      <c r="FYA176" s="122"/>
      <c r="FYB176" s="122"/>
      <c r="FYC176" s="122"/>
      <c r="FYD176" s="122"/>
      <c r="FYE176" s="122"/>
      <c r="FYF176" s="122"/>
      <c r="FYG176" s="122"/>
      <c r="FYH176" s="122"/>
      <c r="FYI176" s="122"/>
      <c r="FYJ176" s="122"/>
      <c r="FYK176" s="122"/>
      <c r="FYL176" s="122"/>
      <c r="FYM176" s="122"/>
      <c r="FYN176" s="122"/>
      <c r="FYO176" s="122"/>
      <c r="FYP176" s="122"/>
      <c r="FYQ176" s="122"/>
      <c r="FYR176" s="122"/>
      <c r="FYS176" s="122"/>
      <c r="FYT176" s="122"/>
      <c r="FYU176" s="122"/>
      <c r="FYV176" s="122"/>
      <c r="FYW176" s="122"/>
      <c r="FYX176" s="122"/>
      <c r="FYY176" s="122"/>
      <c r="FYZ176" s="122"/>
      <c r="FZA176" s="122"/>
      <c r="FZB176" s="122"/>
      <c r="FZC176" s="122"/>
      <c r="FZD176" s="122"/>
      <c r="FZE176" s="122"/>
      <c r="FZF176" s="122"/>
      <c r="FZG176" s="122"/>
      <c r="FZH176" s="122"/>
      <c r="FZI176" s="122"/>
      <c r="FZJ176" s="122"/>
      <c r="FZK176" s="122"/>
      <c r="FZL176" s="122"/>
      <c r="FZM176" s="122"/>
      <c r="FZN176" s="122"/>
      <c r="FZO176" s="122"/>
      <c r="FZP176" s="122"/>
      <c r="FZQ176" s="122"/>
      <c r="FZR176" s="122"/>
      <c r="FZS176" s="122"/>
      <c r="FZT176" s="122"/>
      <c r="FZU176" s="122"/>
      <c r="FZV176" s="122"/>
      <c r="FZW176" s="122"/>
      <c r="FZX176" s="122"/>
      <c r="FZY176" s="122"/>
      <c r="FZZ176" s="122"/>
      <c r="GAA176" s="122"/>
      <c r="GAB176" s="122"/>
      <c r="GAC176" s="122"/>
      <c r="GAD176" s="122"/>
      <c r="GAE176" s="122"/>
      <c r="GAF176" s="122"/>
      <c r="GAG176" s="122"/>
      <c r="GAH176" s="122"/>
      <c r="GAI176" s="122"/>
      <c r="GAJ176" s="122"/>
      <c r="GAK176" s="122"/>
      <c r="GAL176" s="122"/>
      <c r="GAM176" s="122"/>
      <c r="GAN176" s="122"/>
      <c r="GAO176" s="122"/>
      <c r="GAP176" s="122"/>
      <c r="GAQ176" s="122"/>
      <c r="GAR176" s="122"/>
      <c r="GAS176" s="122"/>
      <c r="GAT176" s="122"/>
      <c r="GAU176" s="122"/>
      <c r="GAV176" s="122"/>
      <c r="GAW176" s="122"/>
      <c r="GAX176" s="122"/>
      <c r="GAY176" s="122"/>
      <c r="GAZ176" s="122"/>
      <c r="GBA176" s="122"/>
      <c r="GBB176" s="122"/>
      <c r="GBC176" s="122"/>
      <c r="GBD176" s="122"/>
      <c r="GBE176" s="122"/>
      <c r="GBF176" s="122"/>
      <c r="GBG176" s="122"/>
      <c r="GBH176" s="122"/>
      <c r="GBI176" s="122"/>
      <c r="GBJ176" s="122"/>
      <c r="GBK176" s="122"/>
      <c r="GBL176" s="122"/>
      <c r="GBM176" s="122"/>
      <c r="GBN176" s="122"/>
      <c r="GBO176" s="122"/>
      <c r="GBP176" s="122"/>
      <c r="GBQ176" s="122"/>
      <c r="GBR176" s="122"/>
      <c r="GBS176" s="122"/>
      <c r="GBT176" s="122"/>
      <c r="GBU176" s="122"/>
      <c r="GBV176" s="122"/>
      <c r="GBW176" s="122"/>
      <c r="GBX176" s="122"/>
      <c r="GBY176" s="122"/>
      <c r="GBZ176" s="122"/>
      <c r="GCA176" s="122"/>
      <c r="GCB176" s="122"/>
      <c r="GCC176" s="122"/>
      <c r="GCD176" s="122"/>
      <c r="GCE176" s="122"/>
      <c r="GCF176" s="122"/>
      <c r="GCG176" s="122"/>
      <c r="GCH176" s="122"/>
      <c r="GCI176" s="122"/>
      <c r="GCJ176" s="122"/>
      <c r="GCK176" s="122"/>
      <c r="GCL176" s="122"/>
      <c r="GCM176" s="122"/>
      <c r="GCN176" s="122"/>
      <c r="GCO176" s="122"/>
      <c r="GCP176" s="122"/>
      <c r="GCQ176" s="122"/>
      <c r="GCR176" s="122"/>
      <c r="GCS176" s="122"/>
      <c r="GCT176" s="122"/>
      <c r="GCU176" s="122"/>
      <c r="GCV176" s="122"/>
      <c r="GCW176" s="122"/>
      <c r="GCX176" s="122"/>
      <c r="GCY176" s="122"/>
      <c r="GCZ176" s="122"/>
      <c r="GDA176" s="122"/>
      <c r="GDB176" s="122"/>
      <c r="GDC176" s="122"/>
      <c r="GDD176" s="122"/>
      <c r="GDE176" s="122"/>
      <c r="GDF176" s="122"/>
      <c r="GDG176" s="122"/>
      <c r="GDH176" s="122"/>
      <c r="GDI176" s="122"/>
      <c r="GDJ176" s="122"/>
      <c r="GDK176" s="122"/>
      <c r="GDL176" s="122"/>
      <c r="GDM176" s="122"/>
      <c r="GDN176" s="122"/>
      <c r="GDO176" s="122"/>
      <c r="GDP176" s="122"/>
      <c r="GDQ176" s="122"/>
      <c r="GDR176" s="122"/>
      <c r="GDS176" s="122"/>
      <c r="GDT176" s="122"/>
      <c r="GDU176" s="122"/>
      <c r="GDV176" s="122"/>
      <c r="GDW176" s="122"/>
      <c r="GDX176" s="122"/>
      <c r="GDY176" s="122"/>
      <c r="GDZ176" s="122"/>
      <c r="GEA176" s="122"/>
      <c r="GEB176" s="122"/>
      <c r="GEC176" s="122"/>
      <c r="GED176" s="122"/>
      <c r="GEE176" s="122"/>
      <c r="GEF176" s="122"/>
      <c r="GEG176" s="122"/>
      <c r="GEH176" s="122"/>
      <c r="GEI176" s="122"/>
      <c r="GEJ176" s="122"/>
      <c r="GEK176" s="122"/>
      <c r="GEL176" s="122"/>
      <c r="GEM176" s="122"/>
      <c r="GEN176" s="122"/>
      <c r="GEO176" s="122"/>
      <c r="GEP176" s="122"/>
      <c r="GEQ176" s="122"/>
      <c r="GER176" s="122"/>
      <c r="GES176" s="122"/>
      <c r="GET176" s="122"/>
      <c r="GEU176" s="122"/>
      <c r="GEV176" s="122"/>
      <c r="GEW176" s="122"/>
      <c r="GEX176" s="122"/>
      <c r="GEY176" s="122"/>
      <c r="GEZ176" s="122"/>
      <c r="GFA176" s="122"/>
      <c r="GFB176" s="122"/>
      <c r="GFC176" s="122"/>
      <c r="GFD176" s="122"/>
      <c r="GFE176" s="122"/>
      <c r="GFF176" s="122"/>
      <c r="GFG176" s="122"/>
      <c r="GFH176" s="122"/>
      <c r="GFI176" s="122"/>
      <c r="GFJ176" s="122"/>
      <c r="GFK176" s="122"/>
      <c r="GFL176" s="122"/>
      <c r="GFM176" s="122"/>
      <c r="GFN176" s="122"/>
      <c r="GFO176" s="122"/>
      <c r="GFP176" s="122"/>
      <c r="GFQ176" s="122"/>
      <c r="GFR176" s="122"/>
      <c r="GFS176" s="122"/>
      <c r="GFT176" s="122"/>
      <c r="GFU176" s="122"/>
      <c r="GFV176" s="122"/>
      <c r="GFW176" s="122"/>
      <c r="GFX176" s="122"/>
      <c r="GFY176" s="122"/>
      <c r="GFZ176" s="122"/>
      <c r="GGA176" s="122"/>
      <c r="GGB176" s="122"/>
      <c r="GGC176" s="122"/>
      <c r="GGD176" s="122"/>
      <c r="GGE176" s="122"/>
      <c r="GGF176" s="122"/>
      <c r="GGG176" s="122"/>
      <c r="GGH176" s="122"/>
      <c r="GGI176" s="122"/>
      <c r="GGJ176" s="122"/>
      <c r="GGK176" s="122"/>
      <c r="GGL176" s="122"/>
      <c r="GGM176" s="122"/>
      <c r="GGN176" s="122"/>
      <c r="GGO176" s="122"/>
      <c r="GGP176" s="122"/>
      <c r="GGQ176" s="122"/>
      <c r="GGR176" s="122"/>
      <c r="GGS176" s="122"/>
      <c r="GGT176" s="122"/>
      <c r="GGU176" s="122"/>
      <c r="GGV176" s="122"/>
      <c r="GGW176" s="122"/>
      <c r="GGX176" s="122"/>
      <c r="GGY176" s="122"/>
      <c r="GGZ176" s="122"/>
      <c r="GHA176" s="122"/>
      <c r="GHB176" s="122"/>
      <c r="GHC176" s="122"/>
      <c r="GHD176" s="122"/>
      <c r="GHE176" s="122"/>
      <c r="GHF176" s="122"/>
      <c r="GHG176" s="122"/>
      <c r="GHH176" s="122"/>
      <c r="GHI176" s="122"/>
      <c r="GHJ176" s="122"/>
      <c r="GHK176" s="122"/>
      <c r="GHL176" s="122"/>
      <c r="GHM176" s="122"/>
      <c r="GHN176" s="122"/>
      <c r="GHO176" s="122"/>
      <c r="GHP176" s="122"/>
      <c r="GHQ176" s="122"/>
      <c r="GHR176" s="122"/>
      <c r="GHS176" s="122"/>
      <c r="GHT176" s="122"/>
      <c r="GHU176" s="122"/>
      <c r="GHV176" s="122"/>
      <c r="GHW176" s="122"/>
      <c r="GHX176" s="122"/>
      <c r="GHY176" s="122"/>
      <c r="GHZ176" s="122"/>
      <c r="GIA176" s="122"/>
      <c r="GIB176" s="122"/>
      <c r="GIC176" s="122"/>
      <c r="GID176" s="122"/>
      <c r="GIE176" s="122"/>
      <c r="GIF176" s="122"/>
      <c r="GIG176" s="122"/>
      <c r="GIH176" s="122"/>
      <c r="GII176" s="122"/>
      <c r="GIJ176" s="122"/>
      <c r="GIK176" s="122"/>
      <c r="GIL176" s="122"/>
      <c r="GIM176" s="122"/>
      <c r="GIN176" s="122"/>
      <c r="GIO176" s="122"/>
      <c r="GIP176" s="122"/>
      <c r="GIQ176" s="122"/>
      <c r="GIR176" s="122"/>
      <c r="GIS176" s="122"/>
      <c r="GIT176" s="122"/>
      <c r="GIU176" s="122"/>
      <c r="GIV176" s="122"/>
      <c r="GIW176" s="122"/>
      <c r="GIX176" s="122"/>
      <c r="GIY176" s="122"/>
      <c r="GIZ176" s="122"/>
      <c r="GJA176" s="122"/>
      <c r="GJB176" s="122"/>
      <c r="GJC176" s="122"/>
      <c r="GJD176" s="122"/>
      <c r="GJE176" s="122"/>
      <c r="GJF176" s="122"/>
      <c r="GJG176" s="122"/>
      <c r="GJH176" s="122"/>
      <c r="GJI176" s="122"/>
      <c r="GJJ176" s="122"/>
      <c r="GJK176" s="122"/>
      <c r="GJL176" s="122"/>
      <c r="GJM176" s="122"/>
      <c r="GJN176" s="122"/>
      <c r="GJO176" s="122"/>
      <c r="GJP176" s="122"/>
      <c r="GJQ176" s="122"/>
      <c r="GJR176" s="122"/>
      <c r="GJS176" s="122"/>
      <c r="GJT176" s="122"/>
      <c r="GJU176" s="122"/>
      <c r="GJV176" s="122"/>
      <c r="GJW176" s="122"/>
      <c r="GJX176" s="122"/>
      <c r="GJY176" s="122"/>
      <c r="GJZ176" s="122"/>
      <c r="GKA176" s="122"/>
      <c r="GKB176" s="122"/>
      <c r="GKC176" s="122"/>
      <c r="GKD176" s="122"/>
      <c r="GKE176" s="122"/>
      <c r="GKF176" s="122"/>
      <c r="GKG176" s="122"/>
      <c r="GKH176" s="122"/>
      <c r="GKI176" s="122"/>
      <c r="GKJ176" s="122"/>
      <c r="GKK176" s="122"/>
      <c r="GKL176" s="122"/>
      <c r="GKM176" s="122"/>
      <c r="GKN176" s="122"/>
      <c r="GKO176" s="122"/>
      <c r="GKP176" s="122"/>
      <c r="GKQ176" s="122"/>
      <c r="GKR176" s="122"/>
      <c r="GKS176" s="122"/>
      <c r="GKT176" s="122"/>
      <c r="GKU176" s="122"/>
      <c r="GKV176" s="122"/>
      <c r="GKW176" s="122"/>
      <c r="GKX176" s="122"/>
      <c r="GKY176" s="122"/>
      <c r="GKZ176" s="122"/>
      <c r="GLA176" s="122"/>
      <c r="GLB176" s="122"/>
      <c r="GLC176" s="122"/>
      <c r="GLD176" s="122"/>
      <c r="GLE176" s="122"/>
      <c r="GLF176" s="122"/>
      <c r="GLG176" s="122"/>
      <c r="GLH176" s="122"/>
      <c r="GLI176" s="122"/>
      <c r="GLJ176" s="122"/>
      <c r="GLK176" s="122"/>
      <c r="GLL176" s="122"/>
      <c r="GLM176" s="122"/>
      <c r="GLN176" s="122"/>
      <c r="GLO176" s="122"/>
      <c r="GLP176" s="122"/>
      <c r="GLQ176" s="122"/>
      <c r="GLR176" s="122"/>
      <c r="GLS176" s="122"/>
      <c r="GLT176" s="122"/>
      <c r="GLU176" s="122"/>
      <c r="GLV176" s="122"/>
      <c r="GLW176" s="122"/>
      <c r="GLX176" s="122"/>
      <c r="GLY176" s="122"/>
      <c r="GLZ176" s="122"/>
      <c r="GMA176" s="122"/>
      <c r="GMB176" s="122"/>
      <c r="GMC176" s="122"/>
      <c r="GMD176" s="122"/>
      <c r="GME176" s="122"/>
      <c r="GMF176" s="122"/>
      <c r="GMG176" s="122"/>
      <c r="GMH176" s="122"/>
      <c r="GMI176" s="122"/>
      <c r="GMJ176" s="122"/>
      <c r="GMK176" s="122"/>
      <c r="GML176" s="122"/>
      <c r="GMM176" s="122"/>
      <c r="GMN176" s="122"/>
      <c r="GMO176" s="122"/>
      <c r="GMP176" s="122"/>
      <c r="GMQ176" s="122"/>
      <c r="GMR176" s="122"/>
      <c r="GMS176" s="122"/>
      <c r="GMT176" s="122"/>
      <c r="GMU176" s="122"/>
      <c r="GMV176" s="122"/>
      <c r="GMW176" s="122"/>
      <c r="GMX176" s="122"/>
      <c r="GMY176" s="122"/>
      <c r="GMZ176" s="122"/>
      <c r="GNA176" s="122"/>
      <c r="GNB176" s="122"/>
      <c r="GNC176" s="122"/>
      <c r="GND176" s="122"/>
      <c r="GNE176" s="122"/>
      <c r="GNF176" s="122"/>
      <c r="GNG176" s="122"/>
      <c r="GNH176" s="122"/>
      <c r="GNI176" s="122"/>
      <c r="GNJ176" s="122"/>
      <c r="GNK176" s="122"/>
      <c r="GNL176" s="122"/>
      <c r="GNM176" s="122"/>
      <c r="GNN176" s="122"/>
      <c r="GNO176" s="122"/>
      <c r="GNP176" s="122"/>
      <c r="GNQ176" s="122"/>
      <c r="GNR176" s="122"/>
      <c r="GNS176" s="122"/>
      <c r="GNT176" s="122"/>
      <c r="GNU176" s="122"/>
      <c r="GNV176" s="122"/>
      <c r="GNW176" s="122"/>
      <c r="GNX176" s="122"/>
      <c r="GNY176" s="122"/>
      <c r="GNZ176" s="122"/>
      <c r="GOA176" s="122"/>
      <c r="GOB176" s="122"/>
      <c r="GOC176" s="122"/>
      <c r="GOD176" s="122"/>
      <c r="GOE176" s="122"/>
      <c r="GOF176" s="122"/>
      <c r="GOG176" s="122"/>
      <c r="GOH176" s="122"/>
      <c r="GOI176" s="122"/>
      <c r="GOJ176" s="122"/>
      <c r="GOK176" s="122"/>
      <c r="GOL176" s="122"/>
      <c r="GOM176" s="122"/>
      <c r="GON176" s="122"/>
      <c r="GOO176" s="122"/>
      <c r="GOP176" s="122"/>
      <c r="GOQ176" s="122"/>
      <c r="GOR176" s="122"/>
      <c r="GOS176" s="122"/>
      <c r="GOT176" s="122"/>
      <c r="GOU176" s="122"/>
      <c r="GOV176" s="122"/>
      <c r="GOW176" s="122"/>
      <c r="GOX176" s="122"/>
      <c r="GOY176" s="122"/>
      <c r="GOZ176" s="122"/>
      <c r="GPA176" s="122"/>
      <c r="GPB176" s="122"/>
      <c r="GPC176" s="122"/>
      <c r="GPD176" s="122"/>
      <c r="GPE176" s="122"/>
      <c r="GPF176" s="122"/>
      <c r="GPG176" s="122"/>
      <c r="GPH176" s="122"/>
      <c r="GPI176" s="122"/>
      <c r="GPJ176" s="122"/>
      <c r="GPK176" s="122"/>
      <c r="GPL176" s="122"/>
      <c r="GPM176" s="122"/>
      <c r="GPN176" s="122"/>
      <c r="GPO176" s="122"/>
      <c r="GPP176" s="122"/>
      <c r="GPQ176" s="122"/>
      <c r="GPR176" s="122"/>
      <c r="GPS176" s="122"/>
      <c r="GPT176" s="122"/>
      <c r="GPU176" s="122"/>
      <c r="GPV176" s="122"/>
      <c r="GPW176" s="122"/>
      <c r="GPX176" s="122"/>
      <c r="GPY176" s="122"/>
      <c r="GPZ176" s="122"/>
      <c r="GQA176" s="122"/>
      <c r="GQB176" s="122"/>
      <c r="GQC176" s="122"/>
      <c r="GQD176" s="122"/>
      <c r="GQE176" s="122"/>
      <c r="GQF176" s="122"/>
      <c r="GQG176" s="122"/>
      <c r="GQH176" s="122"/>
      <c r="GQI176" s="122"/>
      <c r="GQJ176" s="122"/>
      <c r="GQK176" s="122"/>
      <c r="GQL176" s="122"/>
      <c r="GQM176" s="122"/>
      <c r="GQN176" s="122"/>
      <c r="GQO176" s="122"/>
      <c r="GQP176" s="122"/>
      <c r="GQQ176" s="122"/>
      <c r="GQR176" s="122"/>
      <c r="GQS176" s="122"/>
      <c r="GQT176" s="122"/>
      <c r="GQU176" s="122"/>
      <c r="GQV176" s="122"/>
      <c r="GQW176" s="122"/>
      <c r="GQX176" s="122"/>
      <c r="GQY176" s="122"/>
      <c r="GQZ176" s="122"/>
      <c r="GRA176" s="122"/>
      <c r="GRB176" s="122"/>
      <c r="GRC176" s="122"/>
      <c r="GRD176" s="122"/>
      <c r="GRE176" s="122"/>
      <c r="GRF176" s="122"/>
      <c r="GRG176" s="122"/>
      <c r="GRH176" s="122"/>
      <c r="GRI176" s="122"/>
      <c r="GRJ176" s="122"/>
      <c r="GRK176" s="122"/>
      <c r="GRL176" s="122"/>
      <c r="GRM176" s="122"/>
      <c r="GRN176" s="122"/>
      <c r="GRO176" s="122"/>
      <c r="GRP176" s="122"/>
      <c r="GRQ176" s="122"/>
      <c r="GRR176" s="122"/>
      <c r="GRS176" s="122"/>
      <c r="GRT176" s="122"/>
      <c r="GRU176" s="122"/>
      <c r="GRV176" s="122"/>
      <c r="GRW176" s="122"/>
      <c r="GRX176" s="122"/>
      <c r="GRY176" s="122"/>
      <c r="GRZ176" s="122"/>
      <c r="GSA176" s="122"/>
      <c r="GSB176" s="122"/>
      <c r="GSC176" s="122"/>
      <c r="GSD176" s="122"/>
      <c r="GSE176" s="122"/>
      <c r="GSF176" s="122"/>
      <c r="GSG176" s="122"/>
      <c r="GSH176" s="122"/>
      <c r="GSI176" s="122"/>
      <c r="GSJ176" s="122"/>
      <c r="GSK176" s="122"/>
      <c r="GSL176" s="122"/>
      <c r="GSM176" s="122"/>
      <c r="GSN176" s="122"/>
      <c r="GSO176" s="122"/>
      <c r="GSP176" s="122"/>
      <c r="GSQ176" s="122"/>
      <c r="GSR176" s="122"/>
      <c r="GSS176" s="122"/>
      <c r="GST176" s="122"/>
      <c r="GSU176" s="122"/>
      <c r="GSV176" s="122"/>
      <c r="GSW176" s="122"/>
      <c r="GSX176" s="122"/>
      <c r="GSY176" s="122"/>
      <c r="GSZ176" s="122"/>
      <c r="GTA176" s="122"/>
      <c r="GTB176" s="122"/>
      <c r="GTC176" s="122"/>
      <c r="GTD176" s="122"/>
      <c r="GTE176" s="122"/>
      <c r="GTF176" s="122"/>
      <c r="GTG176" s="122"/>
      <c r="GTH176" s="122"/>
      <c r="GTI176" s="122"/>
      <c r="GTJ176" s="122"/>
      <c r="GTK176" s="122"/>
      <c r="GTL176" s="122"/>
      <c r="GTM176" s="122"/>
      <c r="GTN176" s="122"/>
      <c r="GTO176" s="122"/>
      <c r="GTP176" s="122"/>
      <c r="GTQ176" s="122"/>
      <c r="GTR176" s="122"/>
      <c r="GTS176" s="122"/>
      <c r="GTT176" s="122"/>
      <c r="GTU176" s="122"/>
      <c r="GTV176" s="122"/>
      <c r="GTW176" s="122"/>
      <c r="GTX176" s="122"/>
      <c r="GTY176" s="122"/>
      <c r="GTZ176" s="122"/>
      <c r="GUA176" s="122"/>
      <c r="GUB176" s="122"/>
      <c r="GUC176" s="122"/>
      <c r="GUD176" s="122"/>
      <c r="GUE176" s="122"/>
      <c r="GUF176" s="122"/>
      <c r="GUG176" s="122"/>
      <c r="GUH176" s="122"/>
      <c r="GUI176" s="122"/>
      <c r="GUJ176" s="122"/>
      <c r="GUK176" s="122"/>
      <c r="GUL176" s="122"/>
      <c r="GUM176" s="122"/>
      <c r="GUN176" s="122"/>
      <c r="GUO176" s="122"/>
      <c r="GUP176" s="122"/>
      <c r="GUQ176" s="122"/>
      <c r="GUR176" s="122"/>
      <c r="GUS176" s="122"/>
      <c r="GUT176" s="122"/>
      <c r="GUU176" s="122"/>
      <c r="GUV176" s="122"/>
      <c r="GUW176" s="122"/>
      <c r="GUX176" s="122"/>
      <c r="GUY176" s="122"/>
      <c r="GUZ176" s="122"/>
      <c r="GVA176" s="122"/>
      <c r="GVB176" s="122"/>
      <c r="GVC176" s="122"/>
      <c r="GVD176" s="122"/>
      <c r="GVE176" s="122"/>
      <c r="GVF176" s="122"/>
      <c r="GVG176" s="122"/>
      <c r="GVH176" s="122"/>
      <c r="GVI176" s="122"/>
      <c r="GVJ176" s="122"/>
      <c r="GVK176" s="122"/>
      <c r="GVL176" s="122"/>
      <c r="GVM176" s="122"/>
      <c r="GVN176" s="122"/>
      <c r="GVO176" s="122"/>
      <c r="GVP176" s="122"/>
      <c r="GVQ176" s="122"/>
      <c r="GVR176" s="122"/>
      <c r="GVS176" s="122"/>
      <c r="GVT176" s="122"/>
      <c r="GVU176" s="122"/>
      <c r="GVV176" s="122"/>
      <c r="GVW176" s="122"/>
      <c r="GVX176" s="122"/>
      <c r="GVY176" s="122"/>
      <c r="GVZ176" s="122"/>
      <c r="GWA176" s="122"/>
      <c r="GWB176" s="122"/>
      <c r="GWC176" s="122"/>
      <c r="GWD176" s="122"/>
      <c r="GWE176" s="122"/>
      <c r="GWF176" s="122"/>
      <c r="GWG176" s="122"/>
      <c r="GWH176" s="122"/>
      <c r="GWI176" s="122"/>
      <c r="GWJ176" s="122"/>
      <c r="GWK176" s="122"/>
      <c r="GWL176" s="122"/>
      <c r="GWM176" s="122"/>
      <c r="GWN176" s="122"/>
      <c r="GWO176" s="122"/>
      <c r="GWP176" s="122"/>
      <c r="GWQ176" s="122"/>
      <c r="GWR176" s="122"/>
      <c r="GWS176" s="122"/>
      <c r="GWT176" s="122"/>
      <c r="GWU176" s="122"/>
      <c r="GWV176" s="122"/>
      <c r="GWW176" s="122"/>
      <c r="GWX176" s="122"/>
      <c r="GWY176" s="122"/>
      <c r="GWZ176" s="122"/>
      <c r="GXA176" s="122"/>
      <c r="GXB176" s="122"/>
      <c r="GXC176" s="122"/>
      <c r="GXD176" s="122"/>
      <c r="GXE176" s="122"/>
      <c r="GXF176" s="122"/>
      <c r="GXG176" s="122"/>
      <c r="GXH176" s="122"/>
      <c r="GXI176" s="122"/>
      <c r="GXJ176" s="122"/>
      <c r="GXK176" s="122"/>
      <c r="GXL176" s="122"/>
      <c r="GXM176" s="122"/>
      <c r="GXN176" s="122"/>
      <c r="GXO176" s="122"/>
      <c r="GXP176" s="122"/>
      <c r="GXQ176" s="122"/>
      <c r="GXR176" s="122"/>
      <c r="GXS176" s="122"/>
      <c r="GXT176" s="122"/>
      <c r="GXU176" s="122"/>
      <c r="GXV176" s="122"/>
      <c r="GXW176" s="122"/>
      <c r="GXX176" s="122"/>
      <c r="GXY176" s="122"/>
      <c r="GXZ176" s="122"/>
      <c r="GYA176" s="122"/>
      <c r="GYB176" s="122"/>
      <c r="GYC176" s="122"/>
      <c r="GYD176" s="122"/>
      <c r="GYE176" s="122"/>
      <c r="GYF176" s="122"/>
      <c r="GYG176" s="122"/>
      <c r="GYH176" s="122"/>
      <c r="GYI176" s="122"/>
      <c r="GYJ176" s="122"/>
      <c r="GYK176" s="122"/>
      <c r="GYL176" s="122"/>
      <c r="GYM176" s="122"/>
      <c r="GYN176" s="122"/>
      <c r="GYO176" s="122"/>
      <c r="GYP176" s="122"/>
      <c r="GYQ176" s="122"/>
      <c r="GYR176" s="122"/>
      <c r="GYS176" s="122"/>
      <c r="GYT176" s="122"/>
      <c r="GYU176" s="122"/>
      <c r="GYV176" s="122"/>
      <c r="GYW176" s="122"/>
      <c r="GYX176" s="122"/>
      <c r="GYY176" s="122"/>
      <c r="GYZ176" s="122"/>
      <c r="GZA176" s="122"/>
      <c r="GZB176" s="122"/>
      <c r="GZC176" s="122"/>
      <c r="GZD176" s="122"/>
      <c r="GZE176" s="122"/>
      <c r="GZF176" s="122"/>
      <c r="GZG176" s="122"/>
      <c r="GZH176" s="122"/>
      <c r="GZI176" s="122"/>
      <c r="GZJ176" s="122"/>
      <c r="GZK176" s="122"/>
      <c r="GZL176" s="122"/>
      <c r="GZM176" s="122"/>
      <c r="GZN176" s="122"/>
      <c r="GZO176" s="122"/>
      <c r="GZP176" s="122"/>
      <c r="GZQ176" s="122"/>
      <c r="GZR176" s="122"/>
      <c r="GZS176" s="122"/>
      <c r="GZT176" s="122"/>
      <c r="GZU176" s="122"/>
      <c r="GZV176" s="122"/>
      <c r="GZW176" s="122"/>
      <c r="GZX176" s="122"/>
      <c r="GZY176" s="122"/>
      <c r="GZZ176" s="122"/>
      <c r="HAA176" s="122"/>
      <c r="HAB176" s="122"/>
      <c r="HAC176" s="122"/>
      <c r="HAD176" s="122"/>
      <c r="HAE176" s="122"/>
      <c r="HAF176" s="122"/>
      <c r="HAG176" s="122"/>
      <c r="HAH176" s="122"/>
      <c r="HAI176" s="122"/>
      <c r="HAJ176" s="122"/>
      <c r="HAK176" s="122"/>
      <c r="HAL176" s="122"/>
      <c r="HAM176" s="122"/>
      <c r="HAN176" s="122"/>
      <c r="HAO176" s="122"/>
      <c r="HAP176" s="122"/>
      <c r="HAQ176" s="122"/>
      <c r="HAR176" s="122"/>
      <c r="HAS176" s="122"/>
      <c r="HAT176" s="122"/>
      <c r="HAU176" s="122"/>
      <c r="HAV176" s="122"/>
      <c r="HAW176" s="122"/>
      <c r="HAX176" s="122"/>
      <c r="HAY176" s="122"/>
      <c r="HAZ176" s="122"/>
      <c r="HBA176" s="122"/>
      <c r="HBB176" s="122"/>
      <c r="HBC176" s="122"/>
      <c r="HBD176" s="122"/>
      <c r="HBE176" s="122"/>
      <c r="HBF176" s="122"/>
      <c r="HBG176" s="122"/>
      <c r="HBH176" s="122"/>
      <c r="HBI176" s="122"/>
      <c r="HBJ176" s="122"/>
      <c r="HBK176" s="122"/>
      <c r="HBL176" s="122"/>
      <c r="HBM176" s="122"/>
      <c r="HBN176" s="122"/>
      <c r="HBO176" s="122"/>
      <c r="HBP176" s="122"/>
      <c r="HBQ176" s="122"/>
      <c r="HBR176" s="122"/>
      <c r="HBS176" s="122"/>
      <c r="HBT176" s="122"/>
      <c r="HBU176" s="122"/>
      <c r="HBV176" s="122"/>
      <c r="HBW176" s="122"/>
      <c r="HBX176" s="122"/>
      <c r="HBY176" s="122"/>
      <c r="HBZ176" s="122"/>
      <c r="HCA176" s="122"/>
      <c r="HCB176" s="122"/>
      <c r="HCC176" s="122"/>
      <c r="HCD176" s="122"/>
      <c r="HCE176" s="122"/>
      <c r="HCF176" s="122"/>
      <c r="HCG176" s="122"/>
      <c r="HCH176" s="122"/>
      <c r="HCI176" s="122"/>
      <c r="HCJ176" s="122"/>
      <c r="HCK176" s="122"/>
      <c r="HCL176" s="122"/>
      <c r="HCM176" s="122"/>
      <c r="HCN176" s="122"/>
      <c r="HCO176" s="122"/>
      <c r="HCP176" s="122"/>
      <c r="HCQ176" s="122"/>
      <c r="HCR176" s="122"/>
      <c r="HCS176" s="122"/>
      <c r="HCT176" s="122"/>
      <c r="HCU176" s="122"/>
      <c r="HCV176" s="122"/>
      <c r="HCW176" s="122"/>
      <c r="HCX176" s="122"/>
      <c r="HCY176" s="122"/>
      <c r="HCZ176" s="122"/>
      <c r="HDA176" s="122"/>
      <c r="HDB176" s="122"/>
      <c r="HDC176" s="122"/>
      <c r="HDD176" s="122"/>
      <c r="HDE176" s="122"/>
      <c r="HDF176" s="122"/>
      <c r="HDG176" s="122"/>
      <c r="HDH176" s="122"/>
      <c r="HDI176" s="122"/>
      <c r="HDJ176" s="122"/>
      <c r="HDK176" s="122"/>
      <c r="HDL176" s="122"/>
      <c r="HDM176" s="122"/>
      <c r="HDN176" s="122"/>
      <c r="HDO176" s="122"/>
      <c r="HDP176" s="122"/>
      <c r="HDQ176" s="122"/>
      <c r="HDR176" s="122"/>
      <c r="HDS176" s="122"/>
      <c r="HDT176" s="122"/>
      <c r="HDU176" s="122"/>
      <c r="HDV176" s="122"/>
      <c r="HDW176" s="122"/>
      <c r="HDX176" s="122"/>
      <c r="HDY176" s="122"/>
      <c r="HDZ176" s="122"/>
      <c r="HEA176" s="122"/>
      <c r="HEB176" s="122"/>
      <c r="HEC176" s="122"/>
      <c r="HED176" s="122"/>
      <c r="HEE176" s="122"/>
      <c r="HEF176" s="122"/>
      <c r="HEG176" s="122"/>
      <c r="HEH176" s="122"/>
      <c r="HEI176" s="122"/>
      <c r="HEJ176" s="122"/>
      <c r="HEK176" s="122"/>
      <c r="HEL176" s="122"/>
      <c r="HEM176" s="122"/>
      <c r="HEN176" s="122"/>
      <c r="HEO176" s="122"/>
      <c r="HEP176" s="122"/>
      <c r="HEQ176" s="122"/>
      <c r="HER176" s="122"/>
      <c r="HES176" s="122"/>
      <c r="HET176" s="122"/>
      <c r="HEU176" s="122"/>
      <c r="HEV176" s="122"/>
      <c r="HEW176" s="122"/>
      <c r="HEX176" s="122"/>
      <c r="HEY176" s="122"/>
      <c r="HEZ176" s="122"/>
      <c r="HFA176" s="122"/>
      <c r="HFB176" s="122"/>
      <c r="HFC176" s="122"/>
      <c r="HFD176" s="122"/>
      <c r="HFE176" s="122"/>
      <c r="HFF176" s="122"/>
      <c r="HFG176" s="122"/>
      <c r="HFH176" s="122"/>
      <c r="HFI176" s="122"/>
      <c r="HFJ176" s="122"/>
      <c r="HFK176" s="122"/>
      <c r="HFL176" s="122"/>
      <c r="HFM176" s="122"/>
      <c r="HFN176" s="122"/>
      <c r="HFO176" s="122"/>
      <c r="HFP176" s="122"/>
      <c r="HFQ176" s="122"/>
      <c r="HFR176" s="122"/>
      <c r="HFS176" s="122"/>
      <c r="HFT176" s="122"/>
      <c r="HFU176" s="122"/>
      <c r="HFV176" s="122"/>
      <c r="HFW176" s="122"/>
      <c r="HFX176" s="122"/>
      <c r="HFY176" s="122"/>
      <c r="HFZ176" s="122"/>
      <c r="HGA176" s="122"/>
      <c r="HGB176" s="122"/>
      <c r="HGC176" s="122"/>
      <c r="HGD176" s="122"/>
      <c r="HGE176" s="122"/>
      <c r="HGF176" s="122"/>
      <c r="HGG176" s="122"/>
      <c r="HGH176" s="122"/>
      <c r="HGI176" s="122"/>
      <c r="HGJ176" s="122"/>
      <c r="HGK176" s="122"/>
      <c r="HGL176" s="122"/>
      <c r="HGM176" s="122"/>
      <c r="HGN176" s="122"/>
      <c r="HGO176" s="122"/>
      <c r="HGP176" s="122"/>
      <c r="HGQ176" s="122"/>
      <c r="HGR176" s="122"/>
      <c r="HGS176" s="122"/>
      <c r="HGT176" s="122"/>
      <c r="HGU176" s="122"/>
      <c r="HGV176" s="122"/>
      <c r="HGW176" s="122"/>
      <c r="HGX176" s="122"/>
      <c r="HGY176" s="122"/>
      <c r="HGZ176" s="122"/>
      <c r="HHA176" s="122"/>
      <c r="HHB176" s="122"/>
      <c r="HHC176" s="122"/>
      <c r="HHD176" s="122"/>
      <c r="HHE176" s="122"/>
      <c r="HHF176" s="122"/>
      <c r="HHG176" s="122"/>
      <c r="HHH176" s="122"/>
      <c r="HHI176" s="122"/>
      <c r="HHJ176" s="122"/>
      <c r="HHK176" s="122"/>
      <c r="HHL176" s="122"/>
      <c r="HHM176" s="122"/>
      <c r="HHN176" s="122"/>
      <c r="HHO176" s="122"/>
      <c r="HHP176" s="122"/>
      <c r="HHQ176" s="122"/>
      <c r="HHR176" s="122"/>
      <c r="HHS176" s="122"/>
      <c r="HHT176" s="122"/>
      <c r="HHU176" s="122"/>
      <c r="HHV176" s="122"/>
      <c r="HHW176" s="122"/>
      <c r="HHX176" s="122"/>
      <c r="HHY176" s="122"/>
      <c r="HHZ176" s="122"/>
      <c r="HIA176" s="122"/>
      <c r="HIB176" s="122"/>
      <c r="HIC176" s="122"/>
      <c r="HID176" s="122"/>
      <c r="HIE176" s="122"/>
      <c r="HIF176" s="122"/>
      <c r="HIG176" s="122"/>
      <c r="HIH176" s="122"/>
      <c r="HII176" s="122"/>
      <c r="HIJ176" s="122"/>
      <c r="HIK176" s="122"/>
      <c r="HIL176" s="122"/>
      <c r="HIM176" s="122"/>
      <c r="HIN176" s="122"/>
      <c r="HIO176" s="122"/>
      <c r="HIP176" s="122"/>
      <c r="HIQ176" s="122"/>
      <c r="HIR176" s="122"/>
      <c r="HIS176" s="122"/>
      <c r="HIT176" s="122"/>
      <c r="HIU176" s="122"/>
      <c r="HIV176" s="122"/>
      <c r="HIW176" s="122"/>
      <c r="HIX176" s="122"/>
      <c r="HIY176" s="122"/>
      <c r="HIZ176" s="122"/>
      <c r="HJA176" s="122"/>
      <c r="HJB176" s="122"/>
      <c r="HJC176" s="122"/>
      <c r="HJD176" s="122"/>
      <c r="HJE176" s="122"/>
      <c r="HJF176" s="122"/>
      <c r="HJG176" s="122"/>
      <c r="HJH176" s="122"/>
      <c r="HJI176" s="122"/>
      <c r="HJJ176" s="122"/>
      <c r="HJK176" s="122"/>
      <c r="HJL176" s="122"/>
      <c r="HJM176" s="122"/>
      <c r="HJN176" s="122"/>
      <c r="HJO176" s="122"/>
      <c r="HJP176" s="122"/>
      <c r="HJQ176" s="122"/>
      <c r="HJR176" s="122"/>
      <c r="HJS176" s="122"/>
      <c r="HJT176" s="122"/>
      <c r="HJU176" s="122"/>
      <c r="HJV176" s="122"/>
      <c r="HJW176" s="122"/>
      <c r="HJX176" s="122"/>
      <c r="HJY176" s="122"/>
      <c r="HJZ176" s="122"/>
      <c r="HKA176" s="122"/>
      <c r="HKB176" s="122"/>
      <c r="HKC176" s="122"/>
      <c r="HKD176" s="122"/>
      <c r="HKE176" s="122"/>
      <c r="HKF176" s="122"/>
      <c r="HKG176" s="122"/>
      <c r="HKH176" s="122"/>
      <c r="HKI176" s="122"/>
      <c r="HKJ176" s="122"/>
      <c r="HKK176" s="122"/>
      <c r="HKL176" s="122"/>
      <c r="HKM176" s="122"/>
      <c r="HKN176" s="122"/>
      <c r="HKO176" s="122"/>
      <c r="HKP176" s="122"/>
      <c r="HKQ176" s="122"/>
      <c r="HKR176" s="122"/>
      <c r="HKS176" s="122"/>
      <c r="HKT176" s="122"/>
      <c r="HKU176" s="122"/>
      <c r="HKV176" s="122"/>
      <c r="HKW176" s="122"/>
      <c r="HKX176" s="122"/>
      <c r="HKY176" s="122"/>
      <c r="HKZ176" s="122"/>
      <c r="HLA176" s="122"/>
      <c r="HLB176" s="122"/>
      <c r="HLC176" s="122"/>
      <c r="HLD176" s="122"/>
      <c r="HLE176" s="122"/>
      <c r="HLF176" s="122"/>
      <c r="HLG176" s="122"/>
      <c r="HLH176" s="122"/>
      <c r="HLI176" s="122"/>
      <c r="HLJ176" s="122"/>
      <c r="HLK176" s="122"/>
      <c r="HLL176" s="122"/>
      <c r="HLM176" s="122"/>
      <c r="HLN176" s="122"/>
      <c r="HLO176" s="122"/>
      <c r="HLP176" s="122"/>
      <c r="HLQ176" s="122"/>
      <c r="HLR176" s="122"/>
      <c r="HLS176" s="122"/>
      <c r="HLT176" s="122"/>
      <c r="HLU176" s="122"/>
      <c r="HLV176" s="122"/>
      <c r="HLW176" s="122"/>
      <c r="HLX176" s="122"/>
      <c r="HLY176" s="122"/>
      <c r="HLZ176" s="122"/>
      <c r="HMA176" s="122"/>
      <c r="HMB176" s="122"/>
      <c r="HMC176" s="122"/>
      <c r="HMD176" s="122"/>
      <c r="HME176" s="122"/>
      <c r="HMF176" s="122"/>
      <c r="HMG176" s="122"/>
      <c r="HMH176" s="122"/>
      <c r="HMI176" s="122"/>
      <c r="HMJ176" s="122"/>
      <c r="HMK176" s="122"/>
      <c r="HML176" s="122"/>
      <c r="HMM176" s="122"/>
      <c r="HMN176" s="122"/>
      <c r="HMO176" s="122"/>
      <c r="HMP176" s="122"/>
      <c r="HMQ176" s="122"/>
      <c r="HMR176" s="122"/>
      <c r="HMS176" s="122"/>
      <c r="HMT176" s="122"/>
      <c r="HMU176" s="122"/>
      <c r="HMV176" s="122"/>
      <c r="HMW176" s="122"/>
      <c r="HMX176" s="122"/>
      <c r="HMY176" s="122"/>
      <c r="HMZ176" s="122"/>
      <c r="HNA176" s="122"/>
      <c r="HNB176" s="122"/>
      <c r="HNC176" s="122"/>
      <c r="HND176" s="122"/>
      <c r="HNE176" s="122"/>
      <c r="HNF176" s="122"/>
      <c r="HNG176" s="122"/>
      <c r="HNH176" s="122"/>
      <c r="HNI176" s="122"/>
      <c r="HNJ176" s="122"/>
      <c r="HNK176" s="122"/>
      <c r="HNL176" s="122"/>
      <c r="HNM176" s="122"/>
      <c r="HNN176" s="122"/>
      <c r="HNO176" s="122"/>
      <c r="HNP176" s="122"/>
      <c r="HNQ176" s="122"/>
      <c r="HNR176" s="122"/>
      <c r="HNS176" s="122"/>
      <c r="HNT176" s="122"/>
      <c r="HNU176" s="122"/>
      <c r="HNV176" s="122"/>
      <c r="HNW176" s="122"/>
      <c r="HNX176" s="122"/>
      <c r="HNY176" s="122"/>
      <c r="HNZ176" s="122"/>
      <c r="HOA176" s="122"/>
      <c r="HOB176" s="122"/>
      <c r="HOC176" s="122"/>
      <c r="HOD176" s="122"/>
      <c r="HOE176" s="122"/>
      <c r="HOF176" s="122"/>
      <c r="HOG176" s="122"/>
      <c r="HOH176" s="122"/>
      <c r="HOI176" s="122"/>
      <c r="HOJ176" s="122"/>
      <c r="HOK176" s="122"/>
      <c r="HOL176" s="122"/>
      <c r="HOM176" s="122"/>
      <c r="HON176" s="122"/>
      <c r="HOO176" s="122"/>
      <c r="HOP176" s="122"/>
      <c r="HOQ176" s="122"/>
      <c r="HOR176" s="122"/>
      <c r="HOS176" s="122"/>
      <c r="HOT176" s="122"/>
      <c r="HOU176" s="122"/>
      <c r="HOV176" s="122"/>
      <c r="HOW176" s="122"/>
      <c r="HOX176" s="122"/>
      <c r="HOY176" s="122"/>
      <c r="HOZ176" s="122"/>
      <c r="HPA176" s="122"/>
      <c r="HPB176" s="122"/>
      <c r="HPC176" s="122"/>
      <c r="HPD176" s="122"/>
      <c r="HPE176" s="122"/>
      <c r="HPF176" s="122"/>
      <c r="HPG176" s="122"/>
      <c r="HPH176" s="122"/>
      <c r="HPI176" s="122"/>
      <c r="HPJ176" s="122"/>
      <c r="HPK176" s="122"/>
      <c r="HPL176" s="122"/>
      <c r="HPM176" s="122"/>
      <c r="HPN176" s="122"/>
      <c r="HPO176" s="122"/>
      <c r="HPP176" s="122"/>
      <c r="HPQ176" s="122"/>
      <c r="HPR176" s="122"/>
      <c r="HPS176" s="122"/>
      <c r="HPT176" s="122"/>
      <c r="HPU176" s="122"/>
      <c r="HPV176" s="122"/>
      <c r="HPW176" s="122"/>
      <c r="HPX176" s="122"/>
      <c r="HPY176" s="122"/>
      <c r="HPZ176" s="122"/>
      <c r="HQA176" s="122"/>
      <c r="HQB176" s="122"/>
      <c r="HQC176" s="122"/>
      <c r="HQD176" s="122"/>
      <c r="HQE176" s="122"/>
      <c r="HQF176" s="122"/>
      <c r="HQG176" s="122"/>
      <c r="HQH176" s="122"/>
      <c r="HQI176" s="122"/>
      <c r="HQJ176" s="122"/>
      <c r="HQK176" s="122"/>
      <c r="HQL176" s="122"/>
      <c r="HQM176" s="122"/>
      <c r="HQN176" s="122"/>
      <c r="HQO176" s="122"/>
      <c r="HQP176" s="122"/>
      <c r="HQQ176" s="122"/>
      <c r="HQR176" s="122"/>
      <c r="HQS176" s="122"/>
      <c r="HQT176" s="122"/>
      <c r="HQU176" s="122"/>
      <c r="HQV176" s="122"/>
      <c r="HQW176" s="122"/>
      <c r="HQX176" s="122"/>
      <c r="HQY176" s="122"/>
      <c r="HQZ176" s="122"/>
      <c r="HRA176" s="122"/>
      <c r="HRB176" s="122"/>
      <c r="HRC176" s="122"/>
      <c r="HRD176" s="122"/>
      <c r="HRE176" s="122"/>
      <c r="HRF176" s="122"/>
      <c r="HRG176" s="122"/>
      <c r="HRH176" s="122"/>
      <c r="HRI176" s="122"/>
      <c r="HRJ176" s="122"/>
      <c r="HRK176" s="122"/>
      <c r="HRL176" s="122"/>
      <c r="HRM176" s="122"/>
      <c r="HRN176" s="122"/>
      <c r="HRO176" s="122"/>
      <c r="HRP176" s="122"/>
      <c r="HRQ176" s="122"/>
      <c r="HRR176" s="122"/>
      <c r="HRS176" s="122"/>
      <c r="HRT176" s="122"/>
      <c r="HRU176" s="122"/>
      <c r="HRV176" s="122"/>
      <c r="HRW176" s="122"/>
      <c r="HRX176" s="122"/>
      <c r="HRY176" s="122"/>
      <c r="HRZ176" s="122"/>
      <c r="HSA176" s="122"/>
      <c r="HSB176" s="122"/>
      <c r="HSC176" s="122"/>
      <c r="HSD176" s="122"/>
      <c r="HSE176" s="122"/>
      <c r="HSF176" s="122"/>
      <c r="HSG176" s="122"/>
      <c r="HSH176" s="122"/>
      <c r="HSI176" s="122"/>
      <c r="HSJ176" s="122"/>
      <c r="HSK176" s="122"/>
      <c r="HSL176" s="122"/>
      <c r="HSM176" s="122"/>
      <c r="HSN176" s="122"/>
      <c r="HSO176" s="122"/>
      <c r="HSP176" s="122"/>
      <c r="HSQ176" s="122"/>
      <c r="HSR176" s="122"/>
      <c r="HSS176" s="122"/>
      <c r="HST176" s="122"/>
      <c r="HSU176" s="122"/>
      <c r="HSV176" s="122"/>
      <c r="HSW176" s="122"/>
      <c r="HSX176" s="122"/>
      <c r="HSY176" s="122"/>
      <c r="HSZ176" s="122"/>
      <c r="HTA176" s="122"/>
      <c r="HTB176" s="122"/>
      <c r="HTC176" s="122"/>
      <c r="HTD176" s="122"/>
      <c r="HTE176" s="122"/>
      <c r="HTF176" s="122"/>
      <c r="HTG176" s="122"/>
      <c r="HTH176" s="122"/>
      <c r="HTI176" s="122"/>
      <c r="HTJ176" s="122"/>
      <c r="HTK176" s="122"/>
      <c r="HTL176" s="122"/>
      <c r="HTM176" s="122"/>
      <c r="HTN176" s="122"/>
      <c r="HTO176" s="122"/>
      <c r="HTP176" s="122"/>
      <c r="HTQ176" s="122"/>
      <c r="HTR176" s="122"/>
      <c r="HTS176" s="122"/>
      <c r="HTT176" s="122"/>
      <c r="HTU176" s="122"/>
      <c r="HTV176" s="122"/>
      <c r="HTW176" s="122"/>
      <c r="HTX176" s="122"/>
      <c r="HTY176" s="122"/>
      <c r="HTZ176" s="122"/>
      <c r="HUA176" s="122"/>
      <c r="HUB176" s="122"/>
      <c r="HUC176" s="122"/>
      <c r="HUD176" s="122"/>
      <c r="HUE176" s="122"/>
      <c r="HUF176" s="122"/>
      <c r="HUG176" s="122"/>
      <c r="HUH176" s="122"/>
      <c r="HUI176" s="122"/>
      <c r="HUJ176" s="122"/>
      <c r="HUK176" s="122"/>
      <c r="HUL176" s="122"/>
      <c r="HUM176" s="122"/>
      <c r="HUN176" s="122"/>
      <c r="HUO176" s="122"/>
      <c r="HUP176" s="122"/>
      <c r="HUQ176" s="122"/>
      <c r="HUR176" s="122"/>
      <c r="HUS176" s="122"/>
      <c r="HUT176" s="122"/>
      <c r="HUU176" s="122"/>
      <c r="HUV176" s="122"/>
      <c r="HUW176" s="122"/>
      <c r="HUX176" s="122"/>
      <c r="HUY176" s="122"/>
      <c r="HUZ176" s="122"/>
      <c r="HVA176" s="122"/>
      <c r="HVB176" s="122"/>
      <c r="HVC176" s="122"/>
      <c r="HVD176" s="122"/>
      <c r="HVE176" s="122"/>
      <c r="HVF176" s="122"/>
      <c r="HVG176" s="122"/>
      <c r="HVH176" s="122"/>
      <c r="HVI176" s="122"/>
      <c r="HVJ176" s="122"/>
      <c r="HVK176" s="122"/>
      <c r="HVL176" s="122"/>
      <c r="HVM176" s="122"/>
      <c r="HVN176" s="122"/>
      <c r="HVO176" s="122"/>
      <c r="HVP176" s="122"/>
      <c r="HVQ176" s="122"/>
      <c r="HVR176" s="122"/>
      <c r="HVS176" s="122"/>
      <c r="HVT176" s="122"/>
      <c r="HVU176" s="122"/>
      <c r="HVV176" s="122"/>
      <c r="HVW176" s="122"/>
      <c r="HVX176" s="122"/>
      <c r="HVY176" s="122"/>
      <c r="HVZ176" s="122"/>
      <c r="HWA176" s="122"/>
      <c r="HWB176" s="122"/>
      <c r="HWC176" s="122"/>
      <c r="HWD176" s="122"/>
      <c r="HWE176" s="122"/>
      <c r="HWF176" s="122"/>
      <c r="HWG176" s="122"/>
      <c r="HWH176" s="122"/>
      <c r="HWI176" s="122"/>
      <c r="HWJ176" s="122"/>
      <c r="HWK176" s="122"/>
      <c r="HWL176" s="122"/>
      <c r="HWM176" s="122"/>
      <c r="HWN176" s="122"/>
      <c r="HWO176" s="122"/>
      <c r="HWP176" s="122"/>
      <c r="HWQ176" s="122"/>
      <c r="HWR176" s="122"/>
      <c r="HWS176" s="122"/>
      <c r="HWT176" s="122"/>
      <c r="HWU176" s="122"/>
      <c r="HWV176" s="122"/>
      <c r="HWW176" s="122"/>
      <c r="HWX176" s="122"/>
      <c r="HWY176" s="122"/>
      <c r="HWZ176" s="122"/>
      <c r="HXA176" s="122"/>
      <c r="HXB176" s="122"/>
      <c r="HXC176" s="122"/>
      <c r="HXD176" s="122"/>
      <c r="HXE176" s="122"/>
      <c r="HXF176" s="122"/>
      <c r="HXG176" s="122"/>
      <c r="HXH176" s="122"/>
      <c r="HXI176" s="122"/>
      <c r="HXJ176" s="122"/>
      <c r="HXK176" s="122"/>
      <c r="HXL176" s="122"/>
      <c r="HXM176" s="122"/>
      <c r="HXN176" s="122"/>
      <c r="HXO176" s="122"/>
      <c r="HXP176" s="122"/>
      <c r="HXQ176" s="122"/>
      <c r="HXR176" s="122"/>
      <c r="HXS176" s="122"/>
      <c r="HXT176" s="122"/>
      <c r="HXU176" s="122"/>
      <c r="HXV176" s="122"/>
      <c r="HXW176" s="122"/>
      <c r="HXX176" s="122"/>
      <c r="HXY176" s="122"/>
      <c r="HXZ176" s="122"/>
      <c r="HYA176" s="122"/>
      <c r="HYB176" s="122"/>
      <c r="HYC176" s="122"/>
      <c r="HYD176" s="122"/>
      <c r="HYE176" s="122"/>
      <c r="HYF176" s="122"/>
      <c r="HYG176" s="122"/>
      <c r="HYH176" s="122"/>
      <c r="HYI176" s="122"/>
      <c r="HYJ176" s="122"/>
      <c r="HYK176" s="122"/>
      <c r="HYL176" s="122"/>
      <c r="HYM176" s="122"/>
      <c r="HYN176" s="122"/>
      <c r="HYO176" s="122"/>
      <c r="HYP176" s="122"/>
      <c r="HYQ176" s="122"/>
      <c r="HYR176" s="122"/>
      <c r="HYS176" s="122"/>
      <c r="HYT176" s="122"/>
      <c r="HYU176" s="122"/>
      <c r="HYV176" s="122"/>
      <c r="HYW176" s="122"/>
      <c r="HYX176" s="122"/>
      <c r="HYY176" s="122"/>
      <c r="HYZ176" s="122"/>
      <c r="HZA176" s="122"/>
      <c r="HZB176" s="122"/>
      <c r="HZC176" s="122"/>
      <c r="HZD176" s="122"/>
      <c r="HZE176" s="122"/>
      <c r="HZF176" s="122"/>
      <c r="HZG176" s="122"/>
      <c r="HZH176" s="122"/>
      <c r="HZI176" s="122"/>
      <c r="HZJ176" s="122"/>
      <c r="HZK176" s="122"/>
      <c r="HZL176" s="122"/>
      <c r="HZM176" s="122"/>
      <c r="HZN176" s="122"/>
      <c r="HZO176" s="122"/>
      <c r="HZP176" s="122"/>
      <c r="HZQ176" s="122"/>
      <c r="HZR176" s="122"/>
      <c r="HZS176" s="122"/>
      <c r="HZT176" s="122"/>
      <c r="HZU176" s="122"/>
      <c r="HZV176" s="122"/>
      <c r="HZW176" s="122"/>
      <c r="HZX176" s="122"/>
      <c r="HZY176" s="122"/>
      <c r="HZZ176" s="122"/>
      <c r="IAA176" s="122"/>
      <c r="IAB176" s="122"/>
      <c r="IAC176" s="122"/>
      <c r="IAD176" s="122"/>
      <c r="IAE176" s="122"/>
      <c r="IAF176" s="122"/>
      <c r="IAG176" s="122"/>
      <c r="IAH176" s="122"/>
      <c r="IAI176" s="122"/>
      <c r="IAJ176" s="122"/>
      <c r="IAK176" s="122"/>
      <c r="IAL176" s="122"/>
      <c r="IAM176" s="122"/>
      <c r="IAN176" s="122"/>
      <c r="IAO176" s="122"/>
      <c r="IAP176" s="122"/>
      <c r="IAQ176" s="122"/>
      <c r="IAR176" s="122"/>
      <c r="IAS176" s="122"/>
      <c r="IAT176" s="122"/>
      <c r="IAU176" s="122"/>
      <c r="IAV176" s="122"/>
      <c r="IAW176" s="122"/>
      <c r="IAX176" s="122"/>
      <c r="IAY176" s="122"/>
      <c r="IAZ176" s="122"/>
      <c r="IBA176" s="122"/>
      <c r="IBB176" s="122"/>
      <c r="IBC176" s="122"/>
      <c r="IBD176" s="122"/>
      <c r="IBE176" s="122"/>
      <c r="IBF176" s="122"/>
      <c r="IBG176" s="122"/>
      <c r="IBH176" s="122"/>
      <c r="IBI176" s="122"/>
      <c r="IBJ176" s="122"/>
      <c r="IBK176" s="122"/>
      <c r="IBL176" s="122"/>
      <c r="IBM176" s="122"/>
      <c r="IBN176" s="122"/>
      <c r="IBO176" s="122"/>
      <c r="IBP176" s="122"/>
      <c r="IBQ176" s="122"/>
      <c r="IBR176" s="122"/>
      <c r="IBS176" s="122"/>
      <c r="IBT176" s="122"/>
      <c r="IBU176" s="122"/>
      <c r="IBV176" s="122"/>
      <c r="IBW176" s="122"/>
      <c r="IBX176" s="122"/>
      <c r="IBY176" s="122"/>
      <c r="IBZ176" s="122"/>
      <c r="ICA176" s="122"/>
      <c r="ICB176" s="122"/>
      <c r="ICC176" s="122"/>
      <c r="ICD176" s="122"/>
      <c r="ICE176" s="122"/>
      <c r="ICF176" s="122"/>
      <c r="ICG176" s="122"/>
      <c r="ICH176" s="122"/>
      <c r="ICI176" s="122"/>
      <c r="ICJ176" s="122"/>
      <c r="ICK176" s="122"/>
      <c r="ICL176" s="122"/>
      <c r="ICM176" s="122"/>
      <c r="ICN176" s="122"/>
      <c r="ICO176" s="122"/>
      <c r="ICP176" s="122"/>
      <c r="ICQ176" s="122"/>
      <c r="ICR176" s="122"/>
      <c r="ICS176" s="122"/>
      <c r="ICT176" s="122"/>
      <c r="ICU176" s="122"/>
      <c r="ICV176" s="122"/>
      <c r="ICW176" s="122"/>
      <c r="ICX176" s="122"/>
      <c r="ICY176" s="122"/>
      <c r="ICZ176" s="122"/>
      <c r="IDA176" s="122"/>
      <c r="IDB176" s="122"/>
      <c r="IDC176" s="122"/>
      <c r="IDD176" s="122"/>
      <c r="IDE176" s="122"/>
      <c r="IDF176" s="122"/>
      <c r="IDG176" s="122"/>
      <c r="IDH176" s="122"/>
      <c r="IDI176" s="122"/>
      <c r="IDJ176" s="122"/>
      <c r="IDK176" s="122"/>
      <c r="IDL176" s="122"/>
      <c r="IDM176" s="122"/>
      <c r="IDN176" s="122"/>
      <c r="IDO176" s="122"/>
      <c r="IDP176" s="122"/>
      <c r="IDQ176" s="122"/>
      <c r="IDR176" s="122"/>
      <c r="IDS176" s="122"/>
      <c r="IDT176" s="122"/>
      <c r="IDU176" s="122"/>
      <c r="IDV176" s="122"/>
      <c r="IDW176" s="122"/>
      <c r="IDX176" s="122"/>
      <c r="IDY176" s="122"/>
      <c r="IDZ176" s="122"/>
      <c r="IEA176" s="122"/>
      <c r="IEB176" s="122"/>
      <c r="IEC176" s="122"/>
      <c r="IED176" s="122"/>
      <c r="IEE176" s="122"/>
      <c r="IEF176" s="122"/>
      <c r="IEG176" s="122"/>
      <c r="IEH176" s="122"/>
      <c r="IEI176" s="122"/>
      <c r="IEJ176" s="122"/>
      <c r="IEK176" s="122"/>
      <c r="IEL176" s="122"/>
      <c r="IEM176" s="122"/>
      <c r="IEN176" s="122"/>
      <c r="IEO176" s="122"/>
      <c r="IEP176" s="122"/>
      <c r="IEQ176" s="122"/>
      <c r="IER176" s="122"/>
      <c r="IES176" s="122"/>
      <c r="IET176" s="122"/>
      <c r="IEU176" s="122"/>
      <c r="IEV176" s="122"/>
      <c r="IEW176" s="122"/>
      <c r="IEX176" s="122"/>
      <c r="IEY176" s="122"/>
      <c r="IEZ176" s="122"/>
      <c r="IFA176" s="122"/>
      <c r="IFB176" s="122"/>
      <c r="IFC176" s="122"/>
      <c r="IFD176" s="122"/>
      <c r="IFE176" s="122"/>
      <c r="IFF176" s="122"/>
      <c r="IFG176" s="122"/>
      <c r="IFH176" s="122"/>
      <c r="IFI176" s="122"/>
      <c r="IFJ176" s="122"/>
      <c r="IFK176" s="122"/>
      <c r="IFL176" s="122"/>
      <c r="IFM176" s="122"/>
      <c r="IFN176" s="122"/>
      <c r="IFO176" s="122"/>
      <c r="IFP176" s="122"/>
      <c r="IFQ176" s="122"/>
      <c r="IFR176" s="122"/>
      <c r="IFS176" s="122"/>
      <c r="IFT176" s="122"/>
      <c r="IFU176" s="122"/>
      <c r="IFV176" s="122"/>
      <c r="IFW176" s="122"/>
      <c r="IFX176" s="122"/>
      <c r="IFY176" s="122"/>
      <c r="IFZ176" s="122"/>
      <c r="IGA176" s="122"/>
      <c r="IGB176" s="122"/>
      <c r="IGC176" s="122"/>
      <c r="IGD176" s="122"/>
      <c r="IGE176" s="122"/>
      <c r="IGF176" s="122"/>
      <c r="IGG176" s="122"/>
      <c r="IGH176" s="122"/>
      <c r="IGI176" s="122"/>
      <c r="IGJ176" s="122"/>
      <c r="IGK176" s="122"/>
      <c r="IGL176" s="122"/>
      <c r="IGM176" s="122"/>
      <c r="IGN176" s="122"/>
      <c r="IGO176" s="122"/>
      <c r="IGP176" s="122"/>
      <c r="IGQ176" s="122"/>
      <c r="IGR176" s="122"/>
      <c r="IGS176" s="122"/>
      <c r="IGT176" s="122"/>
      <c r="IGU176" s="122"/>
      <c r="IGV176" s="122"/>
      <c r="IGW176" s="122"/>
      <c r="IGX176" s="122"/>
      <c r="IGY176" s="122"/>
      <c r="IGZ176" s="122"/>
      <c r="IHA176" s="122"/>
      <c r="IHB176" s="122"/>
      <c r="IHC176" s="122"/>
      <c r="IHD176" s="122"/>
      <c r="IHE176" s="122"/>
      <c r="IHF176" s="122"/>
      <c r="IHG176" s="122"/>
      <c r="IHH176" s="122"/>
      <c r="IHI176" s="122"/>
      <c r="IHJ176" s="122"/>
      <c r="IHK176" s="122"/>
      <c r="IHL176" s="122"/>
      <c r="IHM176" s="122"/>
      <c r="IHN176" s="122"/>
      <c r="IHO176" s="122"/>
      <c r="IHP176" s="122"/>
      <c r="IHQ176" s="122"/>
      <c r="IHR176" s="122"/>
      <c r="IHS176" s="122"/>
      <c r="IHT176" s="122"/>
      <c r="IHU176" s="122"/>
      <c r="IHV176" s="122"/>
      <c r="IHW176" s="122"/>
      <c r="IHX176" s="122"/>
      <c r="IHY176" s="122"/>
      <c r="IHZ176" s="122"/>
      <c r="IIA176" s="122"/>
      <c r="IIB176" s="122"/>
      <c r="IIC176" s="122"/>
      <c r="IID176" s="122"/>
      <c r="IIE176" s="122"/>
      <c r="IIF176" s="122"/>
      <c r="IIG176" s="122"/>
      <c r="IIH176" s="122"/>
      <c r="III176" s="122"/>
      <c r="IIJ176" s="122"/>
      <c r="IIK176" s="122"/>
      <c r="IIL176" s="122"/>
      <c r="IIM176" s="122"/>
      <c r="IIN176" s="122"/>
      <c r="IIO176" s="122"/>
      <c r="IIP176" s="122"/>
      <c r="IIQ176" s="122"/>
      <c r="IIR176" s="122"/>
      <c r="IIS176" s="122"/>
      <c r="IIT176" s="122"/>
      <c r="IIU176" s="122"/>
      <c r="IIV176" s="122"/>
      <c r="IIW176" s="122"/>
      <c r="IIX176" s="122"/>
      <c r="IIY176" s="122"/>
      <c r="IIZ176" s="122"/>
      <c r="IJA176" s="122"/>
      <c r="IJB176" s="122"/>
      <c r="IJC176" s="122"/>
      <c r="IJD176" s="122"/>
      <c r="IJE176" s="122"/>
      <c r="IJF176" s="122"/>
      <c r="IJG176" s="122"/>
      <c r="IJH176" s="122"/>
      <c r="IJI176" s="122"/>
      <c r="IJJ176" s="122"/>
      <c r="IJK176" s="122"/>
      <c r="IJL176" s="122"/>
      <c r="IJM176" s="122"/>
      <c r="IJN176" s="122"/>
      <c r="IJO176" s="122"/>
      <c r="IJP176" s="122"/>
      <c r="IJQ176" s="122"/>
      <c r="IJR176" s="122"/>
      <c r="IJS176" s="122"/>
      <c r="IJT176" s="122"/>
      <c r="IJU176" s="122"/>
      <c r="IJV176" s="122"/>
      <c r="IJW176" s="122"/>
      <c r="IJX176" s="122"/>
      <c r="IJY176" s="122"/>
      <c r="IJZ176" s="122"/>
      <c r="IKA176" s="122"/>
      <c r="IKB176" s="122"/>
      <c r="IKC176" s="122"/>
      <c r="IKD176" s="122"/>
      <c r="IKE176" s="122"/>
      <c r="IKF176" s="122"/>
      <c r="IKG176" s="122"/>
      <c r="IKH176" s="122"/>
      <c r="IKI176" s="122"/>
      <c r="IKJ176" s="122"/>
      <c r="IKK176" s="122"/>
      <c r="IKL176" s="122"/>
      <c r="IKM176" s="122"/>
      <c r="IKN176" s="122"/>
      <c r="IKO176" s="122"/>
      <c r="IKP176" s="122"/>
      <c r="IKQ176" s="122"/>
      <c r="IKR176" s="122"/>
      <c r="IKS176" s="122"/>
      <c r="IKT176" s="122"/>
      <c r="IKU176" s="122"/>
      <c r="IKV176" s="122"/>
      <c r="IKW176" s="122"/>
      <c r="IKX176" s="122"/>
      <c r="IKY176" s="122"/>
      <c r="IKZ176" s="122"/>
      <c r="ILA176" s="122"/>
      <c r="ILB176" s="122"/>
      <c r="ILC176" s="122"/>
      <c r="ILD176" s="122"/>
      <c r="ILE176" s="122"/>
      <c r="ILF176" s="122"/>
      <c r="ILG176" s="122"/>
      <c r="ILH176" s="122"/>
      <c r="ILI176" s="122"/>
      <c r="ILJ176" s="122"/>
      <c r="ILK176" s="122"/>
      <c r="ILL176" s="122"/>
      <c r="ILM176" s="122"/>
      <c r="ILN176" s="122"/>
      <c r="ILO176" s="122"/>
      <c r="ILP176" s="122"/>
      <c r="ILQ176" s="122"/>
      <c r="ILR176" s="122"/>
      <c r="ILS176" s="122"/>
      <c r="ILT176" s="122"/>
      <c r="ILU176" s="122"/>
      <c r="ILV176" s="122"/>
      <c r="ILW176" s="122"/>
      <c r="ILX176" s="122"/>
      <c r="ILY176" s="122"/>
      <c r="ILZ176" s="122"/>
      <c r="IMA176" s="122"/>
      <c r="IMB176" s="122"/>
      <c r="IMC176" s="122"/>
      <c r="IMD176" s="122"/>
      <c r="IME176" s="122"/>
      <c r="IMF176" s="122"/>
      <c r="IMG176" s="122"/>
      <c r="IMH176" s="122"/>
      <c r="IMI176" s="122"/>
      <c r="IMJ176" s="122"/>
      <c r="IMK176" s="122"/>
      <c r="IML176" s="122"/>
      <c r="IMM176" s="122"/>
      <c r="IMN176" s="122"/>
      <c r="IMO176" s="122"/>
      <c r="IMP176" s="122"/>
      <c r="IMQ176" s="122"/>
      <c r="IMR176" s="122"/>
      <c r="IMS176" s="122"/>
      <c r="IMT176" s="122"/>
      <c r="IMU176" s="122"/>
      <c r="IMV176" s="122"/>
      <c r="IMW176" s="122"/>
      <c r="IMX176" s="122"/>
      <c r="IMY176" s="122"/>
      <c r="IMZ176" s="122"/>
      <c r="INA176" s="122"/>
      <c r="INB176" s="122"/>
      <c r="INC176" s="122"/>
      <c r="IND176" s="122"/>
      <c r="INE176" s="122"/>
      <c r="INF176" s="122"/>
      <c r="ING176" s="122"/>
      <c r="INH176" s="122"/>
      <c r="INI176" s="122"/>
      <c r="INJ176" s="122"/>
      <c r="INK176" s="122"/>
      <c r="INL176" s="122"/>
      <c r="INM176" s="122"/>
      <c r="INN176" s="122"/>
      <c r="INO176" s="122"/>
      <c r="INP176" s="122"/>
      <c r="INQ176" s="122"/>
      <c r="INR176" s="122"/>
      <c r="INS176" s="122"/>
      <c r="INT176" s="122"/>
      <c r="INU176" s="122"/>
      <c r="INV176" s="122"/>
      <c r="INW176" s="122"/>
      <c r="INX176" s="122"/>
      <c r="INY176" s="122"/>
      <c r="INZ176" s="122"/>
      <c r="IOA176" s="122"/>
      <c r="IOB176" s="122"/>
      <c r="IOC176" s="122"/>
      <c r="IOD176" s="122"/>
      <c r="IOE176" s="122"/>
      <c r="IOF176" s="122"/>
      <c r="IOG176" s="122"/>
      <c r="IOH176" s="122"/>
      <c r="IOI176" s="122"/>
      <c r="IOJ176" s="122"/>
      <c r="IOK176" s="122"/>
      <c r="IOL176" s="122"/>
      <c r="IOM176" s="122"/>
      <c r="ION176" s="122"/>
      <c r="IOO176" s="122"/>
      <c r="IOP176" s="122"/>
      <c r="IOQ176" s="122"/>
      <c r="IOR176" s="122"/>
      <c r="IOS176" s="122"/>
      <c r="IOT176" s="122"/>
      <c r="IOU176" s="122"/>
      <c r="IOV176" s="122"/>
      <c r="IOW176" s="122"/>
      <c r="IOX176" s="122"/>
      <c r="IOY176" s="122"/>
      <c r="IOZ176" s="122"/>
      <c r="IPA176" s="122"/>
      <c r="IPB176" s="122"/>
      <c r="IPC176" s="122"/>
      <c r="IPD176" s="122"/>
      <c r="IPE176" s="122"/>
      <c r="IPF176" s="122"/>
      <c r="IPG176" s="122"/>
      <c r="IPH176" s="122"/>
      <c r="IPI176" s="122"/>
      <c r="IPJ176" s="122"/>
      <c r="IPK176" s="122"/>
      <c r="IPL176" s="122"/>
      <c r="IPM176" s="122"/>
      <c r="IPN176" s="122"/>
      <c r="IPO176" s="122"/>
      <c r="IPP176" s="122"/>
      <c r="IPQ176" s="122"/>
      <c r="IPR176" s="122"/>
      <c r="IPS176" s="122"/>
      <c r="IPT176" s="122"/>
      <c r="IPU176" s="122"/>
      <c r="IPV176" s="122"/>
      <c r="IPW176" s="122"/>
      <c r="IPX176" s="122"/>
      <c r="IPY176" s="122"/>
      <c r="IPZ176" s="122"/>
      <c r="IQA176" s="122"/>
      <c r="IQB176" s="122"/>
      <c r="IQC176" s="122"/>
      <c r="IQD176" s="122"/>
      <c r="IQE176" s="122"/>
      <c r="IQF176" s="122"/>
      <c r="IQG176" s="122"/>
      <c r="IQH176" s="122"/>
      <c r="IQI176" s="122"/>
      <c r="IQJ176" s="122"/>
      <c r="IQK176" s="122"/>
      <c r="IQL176" s="122"/>
      <c r="IQM176" s="122"/>
      <c r="IQN176" s="122"/>
      <c r="IQO176" s="122"/>
      <c r="IQP176" s="122"/>
      <c r="IQQ176" s="122"/>
      <c r="IQR176" s="122"/>
      <c r="IQS176" s="122"/>
      <c r="IQT176" s="122"/>
      <c r="IQU176" s="122"/>
      <c r="IQV176" s="122"/>
      <c r="IQW176" s="122"/>
      <c r="IQX176" s="122"/>
      <c r="IQY176" s="122"/>
      <c r="IQZ176" s="122"/>
      <c r="IRA176" s="122"/>
      <c r="IRB176" s="122"/>
      <c r="IRC176" s="122"/>
      <c r="IRD176" s="122"/>
      <c r="IRE176" s="122"/>
      <c r="IRF176" s="122"/>
      <c r="IRG176" s="122"/>
      <c r="IRH176" s="122"/>
      <c r="IRI176" s="122"/>
      <c r="IRJ176" s="122"/>
      <c r="IRK176" s="122"/>
      <c r="IRL176" s="122"/>
      <c r="IRM176" s="122"/>
      <c r="IRN176" s="122"/>
      <c r="IRO176" s="122"/>
      <c r="IRP176" s="122"/>
      <c r="IRQ176" s="122"/>
      <c r="IRR176" s="122"/>
      <c r="IRS176" s="122"/>
      <c r="IRT176" s="122"/>
      <c r="IRU176" s="122"/>
      <c r="IRV176" s="122"/>
      <c r="IRW176" s="122"/>
      <c r="IRX176" s="122"/>
      <c r="IRY176" s="122"/>
      <c r="IRZ176" s="122"/>
      <c r="ISA176" s="122"/>
      <c r="ISB176" s="122"/>
      <c r="ISC176" s="122"/>
      <c r="ISD176" s="122"/>
      <c r="ISE176" s="122"/>
      <c r="ISF176" s="122"/>
      <c r="ISG176" s="122"/>
      <c r="ISH176" s="122"/>
      <c r="ISI176" s="122"/>
      <c r="ISJ176" s="122"/>
      <c r="ISK176" s="122"/>
      <c r="ISL176" s="122"/>
      <c r="ISM176" s="122"/>
      <c r="ISN176" s="122"/>
      <c r="ISO176" s="122"/>
      <c r="ISP176" s="122"/>
      <c r="ISQ176" s="122"/>
      <c r="ISR176" s="122"/>
      <c r="ISS176" s="122"/>
      <c r="IST176" s="122"/>
      <c r="ISU176" s="122"/>
      <c r="ISV176" s="122"/>
      <c r="ISW176" s="122"/>
      <c r="ISX176" s="122"/>
      <c r="ISY176" s="122"/>
      <c r="ISZ176" s="122"/>
      <c r="ITA176" s="122"/>
      <c r="ITB176" s="122"/>
      <c r="ITC176" s="122"/>
      <c r="ITD176" s="122"/>
      <c r="ITE176" s="122"/>
      <c r="ITF176" s="122"/>
      <c r="ITG176" s="122"/>
      <c r="ITH176" s="122"/>
      <c r="ITI176" s="122"/>
      <c r="ITJ176" s="122"/>
      <c r="ITK176" s="122"/>
      <c r="ITL176" s="122"/>
      <c r="ITM176" s="122"/>
      <c r="ITN176" s="122"/>
      <c r="ITO176" s="122"/>
      <c r="ITP176" s="122"/>
      <c r="ITQ176" s="122"/>
      <c r="ITR176" s="122"/>
      <c r="ITS176" s="122"/>
      <c r="ITT176" s="122"/>
      <c r="ITU176" s="122"/>
      <c r="ITV176" s="122"/>
      <c r="ITW176" s="122"/>
      <c r="ITX176" s="122"/>
      <c r="ITY176" s="122"/>
      <c r="ITZ176" s="122"/>
      <c r="IUA176" s="122"/>
      <c r="IUB176" s="122"/>
      <c r="IUC176" s="122"/>
      <c r="IUD176" s="122"/>
      <c r="IUE176" s="122"/>
      <c r="IUF176" s="122"/>
      <c r="IUG176" s="122"/>
      <c r="IUH176" s="122"/>
      <c r="IUI176" s="122"/>
      <c r="IUJ176" s="122"/>
      <c r="IUK176" s="122"/>
      <c r="IUL176" s="122"/>
      <c r="IUM176" s="122"/>
      <c r="IUN176" s="122"/>
      <c r="IUO176" s="122"/>
      <c r="IUP176" s="122"/>
      <c r="IUQ176" s="122"/>
      <c r="IUR176" s="122"/>
      <c r="IUS176" s="122"/>
      <c r="IUT176" s="122"/>
      <c r="IUU176" s="122"/>
      <c r="IUV176" s="122"/>
      <c r="IUW176" s="122"/>
      <c r="IUX176" s="122"/>
      <c r="IUY176" s="122"/>
      <c r="IUZ176" s="122"/>
      <c r="IVA176" s="122"/>
      <c r="IVB176" s="122"/>
      <c r="IVC176" s="122"/>
      <c r="IVD176" s="122"/>
      <c r="IVE176" s="122"/>
      <c r="IVF176" s="122"/>
      <c r="IVG176" s="122"/>
      <c r="IVH176" s="122"/>
      <c r="IVI176" s="122"/>
      <c r="IVJ176" s="122"/>
      <c r="IVK176" s="122"/>
      <c r="IVL176" s="122"/>
      <c r="IVM176" s="122"/>
      <c r="IVN176" s="122"/>
      <c r="IVO176" s="122"/>
      <c r="IVP176" s="122"/>
      <c r="IVQ176" s="122"/>
      <c r="IVR176" s="122"/>
      <c r="IVS176" s="122"/>
      <c r="IVT176" s="122"/>
      <c r="IVU176" s="122"/>
      <c r="IVV176" s="122"/>
      <c r="IVW176" s="122"/>
      <c r="IVX176" s="122"/>
      <c r="IVY176" s="122"/>
      <c r="IVZ176" s="122"/>
      <c r="IWA176" s="122"/>
      <c r="IWB176" s="122"/>
      <c r="IWC176" s="122"/>
      <c r="IWD176" s="122"/>
      <c r="IWE176" s="122"/>
      <c r="IWF176" s="122"/>
      <c r="IWG176" s="122"/>
      <c r="IWH176" s="122"/>
      <c r="IWI176" s="122"/>
      <c r="IWJ176" s="122"/>
      <c r="IWK176" s="122"/>
      <c r="IWL176" s="122"/>
      <c r="IWM176" s="122"/>
      <c r="IWN176" s="122"/>
      <c r="IWO176" s="122"/>
      <c r="IWP176" s="122"/>
      <c r="IWQ176" s="122"/>
      <c r="IWR176" s="122"/>
      <c r="IWS176" s="122"/>
      <c r="IWT176" s="122"/>
      <c r="IWU176" s="122"/>
      <c r="IWV176" s="122"/>
      <c r="IWW176" s="122"/>
      <c r="IWX176" s="122"/>
      <c r="IWY176" s="122"/>
      <c r="IWZ176" s="122"/>
      <c r="IXA176" s="122"/>
      <c r="IXB176" s="122"/>
      <c r="IXC176" s="122"/>
      <c r="IXD176" s="122"/>
      <c r="IXE176" s="122"/>
      <c r="IXF176" s="122"/>
      <c r="IXG176" s="122"/>
      <c r="IXH176" s="122"/>
      <c r="IXI176" s="122"/>
      <c r="IXJ176" s="122"/>
      <c r="IXK176" s="122"/>
      <c r="IXL176" s="122"/>
      <c r="IXM176" s="122"/>
      <c r="IXN176" s="122"/>
      <c r="IXO176" s="122"/>
      <c r="IXP176" s="122"/>
      <c r="IXQ176" s="122"/>
      <c r="IXR176" s="122"/>
      <c r="IXS176" s="122"/>
      <c r="IXT176" s="122"/>
      <c r="IXU176" s="122"/>
      <c r="IXV176" s="122"/>
      <c r="IXW176" s="122"/>
      <c r="IXX176" s="122"/>
      <c r="IXY176" s="122"/>
      <c r="IXZ176" s="122"/>
      <c r="IYA176" s="122"/>
      <c r="IYB176" s="122"/>
      <c r="IYC176" s="122"/>
      <c r="IYD176" s="122"/>
      <c r="IYE176" s="122"/>
      <c r="IYF176" s="122"/>
      <c r="IYG176" s="122"/>
      <c r="IYH176" s="122"/>
      <c r="IYI176" s="122"/>
      <c r="IYJ176" s="122"/>
      <c r="IYK176" s="122"/>
      <c r="IYL176" s="122"/>
      <c r="IYM176" s="122"/>
      <c r="IYN176" s="122"/>
      <c r="IYO176" s="122"/>
      <c r="IYP176" s="122"/>
      <c r="IYQ176" s="122"/>
      <c r="IYR176" s="122"/>
      <c r="IYS176" s="122"/>
      <c r="IYT176" s="122"/>
      <c r="IYU176" s="122"/>
      <c r="IYV176" s="122"/>
      <c r="IYW176" s="122"/>
      <c r="IYX176" s="122"/>
      <c r="IYY176" s="122"/>
      <c r="IYZ176" s="122"/>
      <c r="IZA176" s="122"/>
      <c r="IZB176" s="122"/>
      <c r="IZC176" s="122"/>
      <c r="IZD176" s="122"/>
      <c r="IZE176" s="122"/>
      <c r="IZF176" s="122"/>
      <c r="IZG176" s="122"/>
      <c r="IZH176" s="122"/>
      <c r="IZI176" s="122"/>
      <c r="IZJ176" s="122"/>
      <c r="IZK176" s="122"/>
      <c r="IZL176" s="122"/>
      <c r="IZM176" s="122"/>
      <c r="IZN176" s="122"/>
      <c r="IZO176" s="122"/>
      <c r="IZP176" s="122"/>
      <c r="IZQ176" s="122"/>
      <c r="IZR176" s="122"/>
      <c r="IZS176" s="122"/>
      <c r="IZT176" s="122"/>
      <c r="IZU176" s="122"/>
      <c r="IZV176" s="122"/>
      <c r="IZW176" s="122"/>
      <c r="IZX176" s="122"/>
      <c r="IZY176" s="122"/>
      <c r="IZZ176" s="122"/>
      <c r="JAA176" s="122"/>
      <c r="JAB176" s="122"/>
      <c r="JAC176" s="122"/>
      <c r="JAD176" s="122"/>
      <c r="JAE176" s="122"/>
      <c r="JAF176" s="122"/>
      <c r="JAG176" s="122"/>
      <c r="JAH176" s="122"/>
      <c r="JAI176" s="122"/>
      <c r="JAJ176" s="122"/>
      <c r="JAK176" s="122"/>
      <c r="JAL176" s="122"/>
      <c r="JAM176" s="122"/>
      <c r="JAN176" s="122"/>
      <c r="JAO176" s="122"/>
      <c r="JAP176" s="122"/>
      <c r="JAQ176" s="122"/>
      <c r="JAR176" s="122"/>
      <c r="JAS176" s="122"/>
      <c r="JAT176" s="122"/>
      <c r="JAU176" s="122"/>
      <c r="JAV176" s="122"/>
      <c r="JAW176" s="122"/>
      <c r="JAX176" s="122"/>
      <c r="JAY176" s="122"/>
      <c r="JAZ176" s="122"/>
      <c r="JBA176" s="122"/>
      <c r="JBB176" s="122"/>
      <c r="JBC176" s="122"/>
      <c r="JBD176" s="122"/>
      <c r="JBE176" s="122"/>
      <c r="JBF176" s="122"/>
      <c r="JBG176" s="122"/>
      <c r="JBH176" s="122"/>
      <c r="JBI176" s="122"/>
      <c r="JBJ176" s="122"/>
      <c r="JBK176" s="122"/>
      <c r="JBL176" s="122"/>
      <c r="JBM176" s="122"/>
      <c r="JBN176" s="122"/>
      <c r="JBO176" s="122"/>
      <c r="JBP176" s="122"/>
      <c r="JBQ176" s="122"/>
      <c r="JBR176" s="122"/>
      <c r="JBS176" s="122"/>
      <c r="JBT176" s="122"/>
      <c r="JBU176" s="122"/>
      <c r="JBV176" s="122"/>
      <c r="JBW176" s="122"/>
      <c r="JBX176" s="122"/>
      <c r="JBY176" s="122"/>
      <c r="JBZ176" s="122"/>
      <c r="JCA176" s="122"/>
      <c r="JCB176" s="122"/>
      <c r="JCC176" s="122"/>
      <c r="JCD176" s="122"/>
      <c r="JCE176" s="122"/>
      <c r="JCF176" s="122"/>
      <c r="JCG176" s="122"/>
      <c r="JCH176" s="122"/>
      <c r="JCI176" s="122"/>
      <c r="JCJ176" s="122"/>
      <c r="JCK176" s="122"/>
      <c r="JCL176" s="122"/>
      <c r="JCM176" s="122"/>
      <c r="JCN176" s="122"/>
      <c r="JCO176" s="122"/>
      <c r="JCP176" s="122"/>
      <c r="JCQ176" s="122"/>
      <c r="JCR176" s="122"/>
      <c r="JCS176" s="122"/>
      <c r="JCT176" s="122"/>
      <c r="JCU176" s="122"/>
      <c r="JCV176" s="122"/>
      <c r="JCW176" s="122"/>
      <c r="JCX176" s="122"/>
      <c r="JCY176" s="122"/>
      <c r="JCZ176" s="122"/>
      <c r="JDA176" s="122"/>
      <c r="JDB176" s="122"/>
      <c r="JDC176" s="122"/>
      <c r="JDD176" s="122"/>
      <c r="JDE176" s="122"/>
      <c r="JDF176" s="122"/>
      <c r="JDG176" s="122"/>
      <c r="JDH176" s="122"/>
      <c r="JDI176" s="122"/>
      <c r="JDJ176" s="122"/>
      <c r="JDK176" s="122"/>
      <c r="JDL176" s="122"/>
      <c r="JDM176" s="122"/>
      <c r="JDN176" s="122"/>
      <c r="JDO176" s="122"/>
      <c r="JDP176" s="122"/>
      <c r="JDQ176" s="122"/>
      <c r="JDR176" s="122"/>
      <c r="JDS176" s="122"/>
      <c r="JDT176" s="122"/>
      <c r="JDU176" s="122"/>
      <c r="JDV176" s="122"/>
      <c r="JDW176" s="122"/>
      <c r="JDX176" s="122"/>
      <c r="JDY176" s="122"/>
      <c r="JDZ176" s="122"/>
      <c r="JEA176" s="122"/>
      <c r="JEB176" s="122"/>
      <c r="JEC176" s="122"/>
      <c r="JED176" s="122"/>
      <c r="JEE176" s="122"/>
      <c r="JEF176" s="122"/>
      <c r="JEG176" s="122"/>
      <c r="JEH176" s="122"/>
      <c r="JEI176" s="122"/>
      <c r="JEJ176" s="122"/>
      <c r="JEK176" s="122"/>
      <c r="JEL176" s="122"/>
      <c r="JEM176" s="122"/>
      <c r="JEN176" s="122"/>
      <c r="JEO176" s="122"/>
      <c r="JEP176" s="122"/>
      <c r="JEQ176" s="122"/>
      <c r="JER176" s="122"/>
      <c r="JES176" s="122"/>
      <c r="JET176" s="122"/>
      <c r="JEU176" s="122"/>
      <c r="JEV176" s="122"/>
      <c r="JEW176" s="122"/>
      <c r="JEX176" s="122"/>
      <c r="JEY176" s="122"/>
      <c r="JEZ176" s="122"/>
      <c r="JFA176" s="122"/>
      <c r="JFB176" s="122"/>
      <c r="JFC176" s="122"/>
      <c r="JFD176" s="122"/>
      <c r="JFE176" s="122"/>
      <c r="JFF176" s="122"/>
      <c r="JFG176" s="122"/>
      <c r="JFH176" s="122"/>
      <c r="JFI176" s="122"/>
      <c r="JFJ176" s="122"/>
      <c r="JFK176" s="122"/>
      <c r="JFL176" s="122"/>
      <c r="JFM176" s="122"/>
      <c r="JFN176" s="122"/>
      <c r="JFO176" s="122"/>
      <c r="JFP176" s="122"/>
      <c r="JFQ176" s="122"/>
      <c r="JFR176" s="122"/>
      <c r="JFS176" s="122"/>
      <c r="JFT176" s="122"/>
      <c r="JFU176" s="122"/>
      <c r="JFV176" s="122"/>
      <c r="JFW176" s="122"/>
      <c r="JFX176" s="122"/>
      <c r="JFY176" s="122"/>
      <c r="JFZ176" s="122"/>
      <c r="JGA176" s="122"/>
      <c r="JGB176" s="122"/>
      <c r="JGC176" s="122"/>
      <c r="JGD176" s="122"/>
      <c r="JGE176" s="122"/>
      <c r="JGF176" s="122"/>
      <c r="JGG176" s="122"/>
      <c r="JGH176" s="122"/>
      <c r="JGI176" s="122"/>
      <c r="JGJ176" s="122"/>
      <c r="JGK176" s="122"/>
      <c r="JGL176" s="122"/>
      <c r="JGM176" s="122"/>
      <c r="JGN176" s="122"/>
      <c r="JGO176" s="122"/>
      <c r="JGP176" s="122"/>
      <c r="JGQ176" s="122"/>
      <c r="JGR176" s="122"/>
      <c r="JGS176" s="122"/>
      <c r="JGT176" s="122"/>
      <c r="JGU176" s="122"/>
      <c r="JGV176" s="122"/>
      <c r="JGW176" s="122"/>
      <c r="JGX176" s="122"/>
      <c r="JGY176" s="122"/>
      <c r="JGZ176" s="122"/>
      <c r="JHA176" s="122"/>
      <c r="JHB176" s="122"/>
      <c r="JHC176" s="122"/>
      <c r="JHD176" s="122"/>
      <c r="JHE176" s="122"/>
      <c r="JHF176" s="122"/>
      <c r="JHG176" s="122"/>
      <c r="JHH176" s="122"/>
      <c r="JHI176" s="122"/>
      <c r="JHJ176" s="122"/>
      <c r="JHK176" s="122"/>
      <c r="JHL176" s="122"/>
      <c r="JHM176" s="122"/>
      <c r="JHN176" s="122"/>
      <c r="JHO176" s="122"/>
      <c r="JHP176" s="122"/>
      <c r="JHQ176" s="122"/>
      <c r="JHR176" s="122"/>
      <c r="JHS176" s="122"/>
      <c r="JHT176" s="122"/>
      <c r="JHU176" s="122"/>
      <c r="JHV176" s="122"/>
      <c r="JHW176" s="122"/>
      <c r="JHX176" s="122"/>
      <c r="JHY176" s="122"/>
      <c r="JHZ176" s="122"/>
      <c r="JIA176" s="122"/>
      <c r="JIB176" s="122"/>
      <c r="JIC176" s="122"/>
      <c r="JID176" s="122"/>
      <c r="JIE176" s="122"/>
      <c r="JIF176" s="122"/>
      <c r="JIG176" s="122"/>
      <c r="JIH176" s="122"/>
      <c r="JII176" s="122"/>
      <c r="JIJ176" s="122"/>
      <c r="JIK176" s="122"/>
      <c r="JIL176" s="122"/>
      <c r="JIM176" s="122"/>
      <c r="JIN176" s="122"/>
      <c r="JIO176" s="122"/>
      <c r="JIP176" s="122"/>
      <c r="JIQ176" s="122"/>
      <c r="JIR176" s="122"/>
      <c r="JIS176" s="122"/>
      <c r="JIT176" s="122"/>
      <c r="JIU176" s="122"/>
      <c r="JIV176" s="122"/>
      <c r="JIW176" s="122"/>
      <c r="JIX176" s="122"/>
      <c r="JIY176" s="122"/>
      <c r="JIZ176" s="122"/>
      <c r="JJA176" s="122"/>
      <c r="JJB176" s="122"/>
      <c r="JJC176" s="122"/>
      <c r="JJD176" s="122"/>
      <c r="JJE176" s="122"/>
      <c r="JJF176" s="122"/>
      <c r="JJG176" s="122"/>
      <c r="JJH176" s="122"/>
      <c r="JJI176" s="122"/>
      <c r="JJJ176" s="122"/>
      <c r="JJK176" s="122"/>
      <c r="JJL176" s="122"/>
      <c r="JJM176" s="122"/>
      <c r="JJN176" s="122"/>
      <c r="JJO176" s="122"/>
      <c r="JJP176" s="122"/>
      <c r="JJQ176" s="122"/>
      <c r="JJR176" s="122"/>
      <c r="JJS176" s="122"/>
      <c r="JJT176" s="122"/>
      <c r="JJU176" s="122"/>
      <c r="JJV176" s="122"/>
      <c r="JJW176" s="122"/>
      <c r="JJX176" s="122"/>
      <c r="JJY176" s="122"/>
      <c r="JJZ176" s="122"/>
      <c r="JKA176" s="122"/>
      <c r="JKB176" s="122"/>
      <c r="JKC176" s="122"/>
      <c r="JKD176" s="122"/>
      <c r="JKE176" s="122"/>
      <c r="JKF176" s="122"/>
      <c r="JKG176" s="122"/>
      <c r="JKH176" s="122"/>
      <c r="JKI176" s="122"/>
      <c r="JKJ176" s="122"/>
      <c r="JKK176" s="122"/>
      <c r="JKL176" s="122"/>
      <c r="JKM176" s="122"/>
      <c r="JKN176" s="122"/>
      <c r="JKO176" s="122"/>
      <c r="JKP176" s="122"/>
      <c r="JKQ176" s="122"/>
      <c r="JKR176" s="122"/>
      <c r="JKS176" s="122"/>
      <c r="JKT176" s="122"/>
      <c r="JKU176" s="122"/>
      <c r="JKV176" s="122"/>
      <c r="JKW176" s="122"/>
      <c r="JKX176" s="122"/>
      <c r="JKY176" s="122"/>
      <c r="JKZ176" s="122"/>
      <c r="JLA176" s="122"/>
      <c r="JLB176" s="122"/>
      <c r="JLC176" s="122"/>
      <c r="JLD176" s="122"/>
      <c r="JLE176" s="122"/>
      <c r="JLF176" s="122"/>
      <c r="JLG176" s="122"/>
      <c r="JLH176" s="122"/>
      <c r="JLI176" s="122"/>
      <c r="JLJ176" s="122"/>
      <c r="JLK176" s="122"/>
      <c r="JLL176" s="122"/>
      <c r="JLM176" s="122"/>
      <c r="JLN176" s="122"/>
      <c r="JLO176" s="122"/>
      <c r="JLP176" s="122"/>
      <c r="JLQ176" s="122"/>
      <c r="JLR176" s="122"/>
      <c r="JLS176" s="122"/>
      <c r="JLT176" s="122"/>
      <c r="JLU176" s="122"/>
      <c r="JLV176" s="122"/>
      <c r="JLW176" s="122"/>
      <c r="JLX176" s="122"/>
      <c r="JLY176" s="122"/>
      <c r="JLZ176" s="122"/>
      <c r="JMA176" s="122"/>
      <c r="JMB176" s="122"/>
      <c r="JMC176" s="122"/>
      <c r="JMD176" s="122"/>
      <c r="JME176" s="122"/>
      <c r="JMF176" s="122"/>
      <c r="JMG176" s="122"/>
      <c r="JMH176" s="122"/>
      <c r="JMI176" s="122"/>
      <c r="JMJ176" s="122"/>
      <c r="JMK176" s="122"/>
      <c r="JML176" s="122"/>
      <c r="JMM176" s="122"/>
      <c r="JMN176" s="122"/>
      <c r="JMO176" s="122"/>
      <c r="JMP176" s="122"/>
      <c r="JMQ176" s="122"/>
      <c r="JMR176" s="122"/>
      <c r="JMS176" s="122"/>
      <c r="JMT176" s="122"/>
      <c r="JMU176" s="122"/>
      <c r="JMV176" s="122"/>
      <c r="JMW176" s="122"/>
      <c r="JMX176" s="122"/>
      <c r="JMY176" s="122"/>
      <c r="JMZ176" s="122"/>
      <c r="JNA176" s="122"/>
      <c r="JNB176" s="122"/>
      <c r="JNC176" s="122"/>
      <c r="JND176" s="122"/>
      <c r="JNE176" s="122"/>
      <c r="JNF176" s="122"/>
      <c r="JNG176" s="122"/>
      <c r="JNH176" s="122"/>
      <c r="JNI176" s="122"/>
      <c r="JNJ176" s="122"/>
      <c r="JNK176" s="122"/>
      <c r="JNL176" s="122"/>
      <c r="JNM176" s="122"/>
      <c r="JNN176" s="122"/>
      <c r="JNO176" s="122"/>
      <c r="JNP176" s="122"/>
      <c r="JNQ176" s="122"/>
      <c r="JNR176" s="122"/>
      <c r="JNS176" s="122"/>
      <c r="JNT176" s="122"/>
      <c r="JNU176" s="122"/>
      <c r="JNV176" s="122"/>
      <c r="JNW176" s="122"/>
      <c r="JNX176" s="122"/>
      <c r="JNY176" s="122"/>
      <c r="JNZ176" s="122"/>
      <c r="JOA176" s="122"/>
      <c r="JOB176" s="122"/>
      <c r="JOC176" s="122"/>
      <c r="JOD176" s="122"/>
      <c r="JOE176" s="122"/>
      <c r="JOF176" s="122"/>
      <c r="JOG176" s="122"/>
      <c r="JOH176" s="122"/>
      <c r="JOI176" s="122"/>
      <c r="JOJ176" s="122"/>
      <c r="JOK176" s="122"/>
      <c r="JOL176" s="122"/>
      <c r="JOM176" s="122"/>
      <c r="JON176" s="122"/>
      <c r="JOO176" s="122"/>
      <c r="JOP176" s="122"/>
      <c r="JOQ176" s="122"/>
      <c r="JOR176" s="122"/>
      <c r="JOS176" s="122"/>
      <c r="JOT176" s="122"/>
      <c r="JOU176" s="122"/>
      <c r="JOV176" s="122"/>
      <c r="JOW176" s="122"/>
      <c r="JOX176" s="122"/>
      <c r="JOY176" s="122"/>
      <c r="JOZ176" s="122"/>
      <c r="JPA176" s="122"/>
      <c r="JPB176" s="122"/>
      <c r="JPC176" s="122"/>
      <c r="JPD176" s="122"/>
      <c r="JPE176" s="122"/>
      <c r="JPF176" s="122"/>
      <c r="JPG176" s="122"/>
      <c r="JPH176" s="122"/>
      <c r="JPI176" s="122"/>
      <c r="JPJ176" s="122"/>
      <c r="JPK176" s="122"/>
      <c r="JPL176" s="122"/>
      <c r="JPM176" s="122"/>
      <c r="JPN176" s="122"/>
      <c r="JPO176" s="122"/>
      <c r="JPP176" s="122"/>
      <c r="JPQ176" s="122"/>
      <c r="JPR176" s="122"/>
      <c r="JPS176" s="122"/>
      <c r="JPT176" s="122"/>
      <c r="JPU176" s="122"/>
      <c r="JPV176" s="122"/>
      <c r="JPW176" s="122"/>
      <c r="JPX176" s="122"/>
      <c r="JPY176" s="122"/>
      <c r="JPZ176" s="122"/>
      <c r="JQA176" s="122"/>
      <c r="JQB176" s="122"/>
      <c r="JQC176" s="122"/>
      <c r="JQD176" s="122"/>
      <c r="JQE176" s="122"/>
      <c r="JQF176" s="122"/>
      <c r="JQG176" s="122"/>
      <c r="JQH176" s="122"/>
      <c r="JQI176" s="122"/>
      <c r="JQJ176" s="122"/>
      <c r="JQK176" s="122"/>
      <c r="JQL176" s="122"/>
      <c r="JQM176" s="122"/>
      <c r="JQN176" s="122"/>
      <c r="JQO176" s="122"/>
      <c r="JQP176" s="122"/>
      <c r="JQQ176" s="122"/>
      <c r="JQR176" s="122"/>
      <c r="JQS176" s="122"/>
      <c r="JQT176" s="122"/>
      <c r="JQU176" s="122"/>
      <c r="JQV176" s="122"/>
      <c r="JQW176" s="122"/>
      <c r="JQX176" s="122"/>
      <c r="JQY176" s="122"/>
      <c r="JQZ176" s="122"/>
      <c r="JRA176" s="122"/>
      <c r="JRB176" s="122"/>
      <c r="JRC176" s="122"/>
      <c r="JRD176" s="122"/>
      <c r="JRE176" s="122"/>
      <c r="JRF176" s="122"/>
      <c r="JRG176" s="122"/>
      <c r="JRH176" s="122"/>
      <c r="JRI176" s="122"/>
      <c r="JRJ176" s="122"/>
      <c r="JRK176" s="122"/>
      <c r="JRL176" s="122"/>
      <c r="JRM176" s="122"/>
      <c r="JRN176" s="122"/>
      <c r="JRO176" s="122"/>
      <c r="JRP176" s="122"/>
      <c r="JRQ176" s="122"/>
      <c r="JRR176" s="122"/>
      <c r="JRS176" s="122"/>
      <c r="JRT176" s="122"/>
      <c r="JRU176" s="122"/>
      <c r="JRV176" s="122"/>
      <c r="JRW176" s="122"/>
      <c r="JRX176" s="122"/>
      <c r="JRY176" s="122"/>
      <c r="JRZ176" s="122"/>
      <c r="JSA176" s="122"/>
      <c r="JSB176" s="122"/>
      <c r="JSC176" s="122"/>
      <c r="JSD176" s="122"/>
      <c r="JSE176" s="122"/>
      <c r="JSF176" s="122"/>
      <c r="JSG176" s="122"/>
      <c r="JSH176" s="122"/>
      <c r="JSI176" s="122"/>
      <c r="JSJ176" s="122"/>
      <c r="JSK176" s="122"/>
      <c r="JSL176" s="122"/>
      <c r="JSM176" s="122"/>
      <c r="JSN176" s="122"/>
      <c r="JSO176" s="122"/>
      <c r="JSP176" s="122"/>
      <c r="JSQ176" s="122"/>
      <c r="JSR176" s="122"/>
      <c r="JSS176" s="122"/>
      <c r="JST176" s="122"/>
      <c r="JSU176" s="122"/>
      <c r="JSV176" s="122"/>
      <c r="JSW176" s="122"/>
      <c r="JSX176" s="122"/>
      <c r="JSY176" s="122"/>
      <c r="JSZ176" s="122"/>
      <c r="JTA176" s="122"/>
      <c r="JTB176" s="122"/>
      <c r="JTC176" s="122"/>
      <c r="JTD176" s="122"/>
      <c r="JTE176" s="122"/>
      <c r="JTF176" s="122"/>
      <c r="JTG176" s="122"/>
      <c r="JTH176" s="122"/>
      <c r="JTI176" s="122"/>
      <c r="JTJ176" s="122"/>
      <c r="JTK176" s="122"/>
      <c r="JTL176" s="122"/>
      <c r="JTM176" s="122"/>
      <c r="JTN176" s="122"/>
      <c r="JTO176" s="122"/>
      <c r="JTP176" s="122"/>
      <c r="JTQ176" s="122"/>
      <c r="JTR176" s="122"/>
      <c r="JTS176" s="122"/>
      <c r="JTT176" s="122"/>
      <c r="JTU176" s="122"/>
      <c r="JTV176" s="122"/>
      <c r="JTW176" s="122"/>
      <c r="JTX176" s="122"/>
      <c r="JTY176" s="122"/>
      <c r="JTZ176" s="122"/>
      <c r="JUA176" s="122"/>
      <c r="JUB176" s="122"/>
      <c r="JUC176" s="122"/>
      <c r="JUD176" s="122"/>
      <c r="JUE176" s="122"/>
      <c r="JUF176" s="122"/>
      <c r="JUG176" s="122"/>
      <c r="JUH176" s="122"/>
      <c r="JUI176" s="122"/>
      <c r="JUJ176" s="122"/>
      <c r="JUK176" s="122"/>
      <c r="JUL176" s="122"/>
      <c r="JUM176" s="122"/>
      <c r="JUN176" s="122"/>
      <c r="JUO176" s="122"/>
      <c r="JUP176" s="122"/>
      <c r="JUQ176" s="122"/>
      <c r="JUR176" s="122"/>
      <c r="JUS176" s="122"/>
      <c r="JUT176" s="122"/>
      <c r="JUU176" s="122"/>
      <c r="JUV176" s="122"/>
      <c r="JUW176" s="122"/>
      <c r="JUX176" s="122"/>
      <c r="JUY176" s="122"/>
      <c r="JUZ176" s="122"/>
      <c r="JVA176" s="122"/>
      <c r="JVB176" s="122"/>
      <c r="JVC176" s="122"/>
      <c r="JVD176" s="122"/>
      <c r="JVE176" s="122"/>
      <c r="JVF176" s="122"/>
      <c r="JVG176" s="122"/>
      <c r="JVH176" s="122"/>
      <c r="JVI176" s="122"/>
      <c r="JVJ176" s="122"/>
      <c r="JVK176" s="122"/>
      <c r="JVL176" s="122"/>
      <c r="JVM176" s="122"/>
      <c r="JVN176" s="122"/>
      <c r="JVO176" s="122"/>
      <c r="JVP176" s="122"/>
      <c r="JVQ176" s="122"/>
      <c r="JVR176" s="122"/>
      <c r="JVS176" s="122"/>
      <c r="JVT176" s="122"/>
      <c r="JVU176" s="122"/>
      <c r="JVV176" s="122"/>
      <c r="JVW176" s="122"/>
      <c r="JVX176" s="122"/>
      <c r="JVY176" s="122"/>
      <c r="JVZ176" s="122"/>
      <c r="JWA176" s="122"/>
      <c r="JWB176" s="122"/>
      <c r="JWC176" s="122"/>
      <c r="JWD176" s="122"/>
      <c r="JWE176" s="122"/>
      <c r="JWF176" s="122"/>
      <c r="JWG176" s="122"/>
      <c r="JWH176" s="122"/>
      <c r="JWI176" s="122"/>
      <c r="JWJ176" s="122"/>
      <c r="JWK176" s="122"/>
      <c r="JWL176" s="122"/>
      <c r="JWM176" s="122"/>
      <c r="JWN176" s="122"/>
      <c r="JWO176" s="122"/>
      <c r="JWP176" s="122"/>
      <c r="JWQ176" s="122"/>
      <c r="JWR176" s="122"/>
      <c r="JWS176" s="122"/>
      <c r="JWT176" s="122"/>
      <c r="JWU176" s="122"/>
      <c r="JWV176" s="122"/>
      <c r="JWW176" s="122"/>
      <c r="JWX176" s="122"/>
      <c r="JWY176" s="122"/>
      <c r="JWZ176" s="122"/>
      <c r="JXA176" s="122"/>
      <c r="JXB176" s="122"/>
      <c r="JXC176" s="122"/>
      <c r="JXD176" s="122"/>
      <c r="JXE176" s="122"/>
      <c r="JXF176" s="122"/>
      <c r="JXG176" s="122"/>
      <c r="JXH176" s="122"/>
      <c r="JXI176" s="122"/>
      <c r="JXJ176" s="122"/>
      <c r="JXK176" s="122"/>
      <c r="JXL176" s="122"/>
      <c r="JXM176" s="122"/>
      <c r="JXN176" s="122"/>
      <c r="JXO176" s="122"/>
      <c r="JXP176" s="122"/>
      <c r="JXQ176" s="122"/>
      <c r="JXR176" s="122"/>
      <c r="JXS176" s="122"/>
      <c r="JXT176" s="122"/>
      <c r="JXU176" s="122"/>
      <c r="JXV176" s="122"/>
      <c r="JXW176" s="122"/>
      <c r="JXX176" s="122"/>
      <c r="JXY176" s="122"/>
      <c r="JXZ176" s="122"/>
      <c r="JYA176" s="122"/>
      <c r="JYB176" s="122"/>
      <c r="JYC176" s="122"/>
      <c r="JYD176" s="122"/>
      <c r="JYE176" s="122"/>
      <c r="JYF176" s="122"/>
      <c r="JYG176" s="122"/>
      <c r="JYH176" s="122"/>
      <c r="JYI176" s="122"/>
      <c r="JYJ176" s="122"/>
      <c r="JYK176" s="122"/>
      <c r="JYL176" s="122"/>
      <c r="JYM176" s="122"/>
      <c r="JYN176" s="122"/>
      <c r="JYO176" s="122"/>
      <c r="JYP176" s="122"/>
      <c r="JYQ176" s="122"/>
      <c r="JYR176" s="122"/>
      <c r="JYS176" s="122"/>
      <c r="JYT176" s="122"/>
      <c r="JYU176" s="122"/>
      <c r="JYV176" s="122"/>
      <c r="JYW176" s="122"/>
      <c r="JYX176" s="122"/>
      <c r="JYY176" s="122"/>
      <c r="JYZ176" s="122"/>
      <c r="JZA176" s="122"/>
      <c r="JZB176" s="122"/>
      <c r="JZC176" s="122"/>
      <c r="JZD176" s="122"/>
      <c r="JZE176" s="122"/>
      <c r="JZF176" s="122"/>
      <c r="JZG176" s="122"/>
      <c r="JZH176" s="122"/>
      <c r="JZI176" s="122"/>
      <c r="JZJ176" s="122"/>
      <c r="JZK176" s="122"/>
      <c r="JZL176" s="122"/>
      <c r="JZM176" s="122"/>
      <c r="JZN176" s="122"/>
      <c r="JZO176" s="122"/>
      <c r="JZP176" s="122"/>
      <c r="JZQ176" s="122"/>
      <c r="JZR176" s="122"/>
      <c r="JZS176" s="122"/>
      <c r="JZT176" s="122"/>
      <c r="JZU176" s="122"/>
      <c r="JZV176" s="122"/>
      <c r="JZW176" s="122"/>
      <c r="JZX176" s="122"/>
      <c r="JZY176" s="122"/>
      <c r="JZZ176" s="122"/>
      <c r="KAA176" s="122"/>
      <c r="KAB176" s="122"/>
      <c r="KAC176" s="122"/>
      <c r="KAD176" s="122"/>
      <c r="KAE176" s="122"/>
      <c r="KAF176" s="122"/>
      <c r="KAG176" s="122"/>
      <c r="KAH176" s="122"/>
      <c r="KAI176" s="122"/>
      <c r="KAJ176" s="122"/>
      <c r="KAK176" s="122"/>
      <c r="KAL176" s="122"/>
      <c r="KAM176" s="122"/>
      <c r="KAN176" s="122"/>
      <c r="KAO176" s="122"/>
      <c r="KAP176" s="122"/>
      <c r="KAQ176" s="122"/>
      <c r="KAR176" s="122"/>
      <c r="KAS176" s="122"/>
      <c r="KAT176" s="122"/>
      <c r="KAU176" s="122"/>
      <c r="KAV176" s="122"/>
      <c r="KAW176" s="122"/>
      <c r="KAX176" s="122"/>
      <c r="KAY176" s="122"/>
      <c r="KAZ176" s="122"/>
      <c r="KBA176" s="122"/>
      <c r="KBB176" s="122"/>
      <c r="KBC176" s="122"/>
      <c r="KBD176" s="122"/>
      <c r="KBE176" s="122"/>
      <c r="KBF176" s="122"/>
      <c r="KBG176" s="122"/>
      <c r="KBH176" s="122"/>
      <c r="KBI176" s="122"/>
      <c r="KBJ176" s="122"/>
      <c r="KBK176" s="122"/>
      <c r="KBL176" s="122"/>
      <c r="KBM176" s="122"/>
      <c r="KBN176" s="122"/>
      <c r="KBO176" s="122"/>
      <c r="KBP176" s="122"/>
      <c r="KBQ176" s="122"/>
      <c r="KBR176" s="122"/>
      <c r="KBS176" s="122"/>
      <c r="KBT176" s="122"/>
      <c r="KBU176" s="122"/>
      <c r="KBV176" s="122"/>
      <c r="KBW176" s="122"/>
      <c r="KBX176" s="122"/>
      <c r="KBY176" s="122"/>
      <c r="KBZ176" s="122"/>
      <c r="KCA176" s="122"/>
      <c r="KCB176" s="122"/>
      <c r="KCC176" s="122"/>
      <c r="KCD176" s="122"/>
      <c r="KCE176" s="122"/>
      <c r="KCF176" s="122"/>
      <c r="KCG176" s="122"/>
      <c r="KCH176" s="122"/>
      <c r="KCI176" s="122"/>
      <c r="KCJ176" s="122"/>
      <c r="KCK176" s="122"/>
      <c r="KCL176" s="122"/>
      <c r="KCM176" s="122"/>
      <c r="KCN176" s="122"/>
      <c r="KCO176" s="122"/>
      <c r="KCP176" s="122"/>
      <c r="KCQ176" s="122"/>
      <c r="KCR176" s="122"/>
      <c r="KCS176" s="122"/>
      <c r="KCT176" s="122"/>
      <c r="KCU176" s="122"/>
      <c r="KCV176" s="122"/>
      <c r="KCW176" s="122"/>
      <c r="KCX176" s="122"/>
      <c r="KCY176" s="122"/>
      <c r="KCZ176" s="122"/>
      <c r="KDA176" s="122"/>
      <c r="KDB176" s="122"/>
      <c r="KDC176" s="122"/>
      <c r="KDD176" s="122"/>
      <c r="KDE176" s="122"/>
      <c r="KDF176" s="122"/>
      <c r="KDG176" s="122"/>
      <c r="KDH176" s="122"/>
      <c r="KDI176" s="122"/>
      <c r="KDJ176" s="122"/>
      <c r="KDK176" s="122"/>
      <c r="KDL176" s="122"/>
      <c r="KDM176" s="122"/>
      <c r="KDN176" s="122"/>
      <c r="KDO176" s="122"/>
      <c r="KDP176" s="122"/>
      <c r="KDQ176" s="122"/>
      <c r="KDR176" s="122"/>
      <c r="KDS176" s="122"/>
      <c r="KDT176" s="122"/>
      <c r="KDU176" s="122"/>
      <c r="KDV176" s="122"/>
      <c r="KDW176" s="122"/>
      <c r="KDX176" s="122"/>
      <c r="KDY176" s="122"/>
      <c r="KDZ176" s="122"/>
      <c r="KEA176" s="122"/>
      <c r="KEB176" s="122"/>
      <c r="KEC176" s="122"/>
      <c r="KED176" s="122"/>
      <c r="KEE176" s="122"/>
      <c r="KEF176" s="122"/>
      <c r="KEG176" s="122"/>
      <c r="KEH176" s="122"/>
      <c r="KEI176" s="122"/>
      <c r="KEJ176" s="122"/>
      <c r="KEK176" s="122"/>
      <c r="KEL176" s="122"/>
      <c r="KEM176" s="122"/>
      <c r="KEN176" s="122"/>
      <c r="KEO176" s="122"/>
      <c r="KEP176" s="122"/>
      <c r="KEQ176" s="122"/>
      <c r="KER176" s="122"/>
      <c r="KES176" s="122"/>
      <c r="KET176" s="122"/>
      <c r="KEU176" s="122"/>
      <c r="KEV176" s="122"/>
      <c r="KEW176" s="122"/>
      <c r="KEX176" s="122"/>
      <c r="KEY176" s="122"/>
      <c r="KEZ176" s="122"/>
      <c r="KFA176" s="122"/>
      <c r="KFB176" s="122"/>
      <c r="KFC176" s="122"/>
      <c r="KFD176" s="122"/>
      <c r="KFE176" s="122"/>
      <c r="KFF176" s="122"/>
      <c r="KFG176" s="122"/>
      <c r="KFH176" s="122"/>
      <c r="KFI176" s="122"/>
      <c r="KFJ176" s="122"/>
      <c r="KFK176" s="122"/>
      <c r="KFL176" s="122"/>
      <c r="KFM176" s="122"/>
      <c r="KFN176" s="122"/>
      <c r="KFO176" s="122"/>
      <c r="KFP176" s="122"/>
      <c r="KFQ176" s="122"/>
      <c r="KFR176" s="122"/>
      <c r="KFS176" s="122"/>
      <c r="KFT176" s="122"/>
      <c r="KFU176" s="122"/>
      <c r="KFV176" s="122"/>
      <c r="KFW176" s="122"/>
      <c r="KFX176" s="122"/>
      <c r="KFY176" s="122"/>
      <c r="KFZ176" s="122"/>
      <c r="KGA176" s="122"/>
      <c r="KGB176" s="122"/>
      <c r="KGC176" s="122"/>
      <c r="KGD176" s="122"/>
      <c r="KGE176" s="122"/>
      <c r="KGF176" s="122"/>
      <c r="KGG176" s="122"/>
      <c r="KGH176" s="122"/>
      <c r="KGI176" s="122"/>
      <c r="KGJ176" s="122"/>
      <c r="KGK176" s="122"/>
      <c r="KGL176" s="122"/>
      <c r="KGM176" s="122"/>
      <c r="KGN176" s="122"/>
      <c r="KGO176" s="122"/>
      <c r="KGP176" s="122"/>
      <c r="KGQ176" s="122"/>
      <c r="KGR176" s="122"/>
      <c r="KGS176" s="122"/>
      <c r="KGT176" s="122"/>
      <c r="KGU176" s="122"/>
      <c r="KGV176" s="122"/>
      <c r="KGW176" s="122"/>
      <c r="KGX176" s="122"/>
      <c r="KGY176" s="122"/>
      <c r="KGZ176" s="122"/>
      <c r="KHA176" s="122"/>
      <c r="KHB176" s="122"/>
      <c r="KHC176" s="122"/>
      <c r="KHD176" s="122"/>
      <c r="KHE176" s="122"/>
      <c r="KHF176" s="122"/>
      <c r="KHG176" s="122"/>
      <c r="KHH176" s="122"/>
      <c r="KHI176" s="122"/>
      <c r="KHJ176" s="122"/>
      <c r="KHK176" s="122"/>
      <c r="KHL176" s="122"/>
      <c r="KHM176" s="122"/>
      <c r="KHN176" s="122"/>
      <c r="KHO176" s="122"/>
      <c r="KHP176" s="122"/>
      <c r="KHQ176" s="122"/>
      <c r="KHR176" s="122"/>
      <c r="KHS176" s="122"/>
      <c r="KHT176" s="122"/>
      <c r="KHU176" s="122"/>
      <c r="KHV176" s="122"/>
      <c r="KHW176" s="122"/>
      <c r="KHX176" s="122"/>
      <c r="KHY176" s="122"/>
      <c r="KHZ176" s="122"/>
      <c r="KIA176" s="122"/>
      <c r="KIB176" s="122"/>
      <c r="KIC176" s="122"/>
      <c r="KID176" s="122"/>
      <c r="KIE176" s="122"/>
      <c r="KIF176" s="122"/>
      <c r="KIG176" s="122"/>
      <c r="KIH176" s="122"/>
      <c r="KII176" s="122"/>
      <c r="KIJ176" s="122"/>
      <c r="KIK176" s="122"/>
      <c r="KIL176" s="122"/>
      <c r="KIM176" s="122"/>
      <c r="KIN176" s="122"/>
      <c r="KIO176" s="122"/>
      <c r="KIP176" s="122"/>
      <c r="KIQ176" s="122"/>
      <c r="KIR176" s="122"/>
      <c r="KIS176" s="122"/>
      <c r="KIT176" s="122"/>
      <c r="KIU176" s="122"/>
      <c r="KIV176" s="122"/>
      <c r="KIW176" s="122"/>
      <c r="KIX176" s="122"/>
      <c r="KIY176" s="122"/>
      <c r="KIZ176" s="122"/>
      <c r="KJA176" s="122"/>
      <c r="KJB176" s="122"/>
      <c r="KJC176" s="122"/>
      <c r="KJD176" s="122"/>
      <c r="KJE176" s="122"/>
      <c r="KJF176" s="122"/>
      <c r="KJG176" s="122"/>
      <c r="KJH176" s="122"/>
      <c r="KJI176" s="122"/>
      <c r="KJJ176" s="122"/>
      <c r="KJK176" s="122"/>
      <c r="KJL176" s="122"/>
      <c r="KJM176" s="122"/>
      <c r="KJN176" s="122"/>
      <c r="KJO176" s="122"/>
      <c r="KJP176" s="122"/>
      <c r="KJQ176" s="122"/>
      <c r="KJR176" s="122"/>
      <c r="KJS176" s="122"/>
      <c r="KJT176" s="122"/>
      <c r="KJU176" s="122"/>
      <c r="KJV176" s="122"/>
      <c r="KJW176" s="122"/>
      <c r="KJX176" s="122"/>
      <c r="KJY176" s="122"/>
      <c r="KJZ176" s="122"/>
      <c r="KKA176" s="122"/>
      <c r="KKB176" s="122"/>
      <c r="KKC176" s="122"/>
      <c r="KKD176" s="122"/>
      <c r="KKE176" s="122"/>
      <c r="KKF176" s="122"/>
      <c r="KKG176" s="122"/>
      <c r="KKH176" s="122"/>
      <c r="KKI176" s="122"/>
      <c r="KKJ176" s="122"/>
      <c r="KKK176" s="122"/>
      <c r="KKL176" s="122"/>
      <c r="KKM176" s="122"/>
      <c r="KKN176" s="122"/>
      <c r="KKO176" s="122"/>
      <c r="KKP176" s="122"/>
      <c r="KKQ176" s="122"/>
      <c r="KKR176" s="122"/>
      <c r="KKS176" s="122"/>
      <c r="KKT176" s="122"/>
      <c r="KKU176" s="122"/>
      <c r="KKV176" s="122"/>
      <c r="KKW176" s="122"/>
      <c r="KKX176" s="122"/>
      <c r="KKY176" s="122"/>
      <c r="KKZ176" s="122"/>
      <c r="KLA176" s="122"/>
      <c r="KLB176" s="122"/>
      <c r="KLC176" s="122"/>
      <c r="KLD176" s="122"/>
      <c r="KLE176" s="122"/>
      <c r="KLF176" s="122"/>
      <c r="KLG176" s="122"/>
      <c r="KLH176" s="122"/>
      <c r="KLI176" s="122"/>
      <c r="KLJ176" s="122"/>
      <c r="KLK176" s="122"/>
      <c r="KLL176" s="122"/>
      <c r="KLM176" s="122"/>
      <c r="KLN176" s="122"/>
      <c r="KLO176" s="122"/>
      <c r="KLP176" s="122"/>
      <c r="KLQ176" s="122"/>
      <c r="KLR176" s="122"/>
      <c r="KLS176" s="122"/>
      <c r="KLT176" s="122"/>
      <c r="KLU176" s="122"/>
      <c r="KLV176" s="122"/>
      <c r="KLW176" s="122"/>
      <c r="KLX176" s="122"/>
      <c r="KLY176" s="122"/>
      <c r="KLZ176" s="122"/>
      <c r="KMA176" s="122"/>
      <c r="KMB176" s="122"/>
      <c r="KMC176" s="122"/>
      <c r="KMD176" s="122"/>
      <c r="KME176" s="122"/>
      <c r="KMF176" s="122"/>
      <c r="KMG176" s="122"/>
      <c r="KMH176" s="122"/>
      <c r="KMI176" s="122"/>
      <c r="KMJ176" s="122"/>
      <c r="KMK176" s="122"/>
      <c r="KML176" s="122"/>
      <c r="KMM176" s="122"/>
      <c r="KMN176" s="122"/>
      <c r="KMO176" s="122"/>
      <c r="KMP176" s="122"/>
      <c r="KMQ176" s="122"/>
      <c r="KMR176" s="122"/>
      <c r="KMS176" s="122"/>
      <c r="KMT176" s="122"/>
      <c r="KMU176" s="122"/>
      <c r="KMV176" s="122"/>
      <c r="KMW176" s="122"/>
      <c r="KMX176" s="122"/>
      <c r="KMY176" s="122"/>
      <c r="KMZ176" s="122"/>
      <c r="KNA176" s="122"/>
      <c r="KNB176" s="122"/>
      <c r="KNC176" s="122"/>
      <c r="KND176" s="122"/>
      <c r="KNE176" s="122"/>
      <c r="KNF176" s="122"/>
      <c r="KNG176" s="122"/>
      <c r="KNH176" s="122"/>
      <c r="KNI176" s="122"/>
      <c r="KNJ176" s="122"/>
      <c r="KNK176" s="122"/>
      <c r="KNL176" s="122"/>
      <c r="KNM176" s="122"/>
      <c r="KNN176" s="122"/>
      <c r="KNO176" s="122"/>
      <c r="KNP176" s="122"/>
      <c r="KNQ176" s="122"/>
      <c r="KNR176" s="122"/>
      <c r="KNS176" s="122"/>
      <c r="KNT176" s="122"/>
      <c r="KNU176" s="122"/>
      <c r="KNV176" s="122"/>
      <c r="KNW176" s="122"/>
      <c r="KNX176" s="122"/>
      <c r="KNY176" s="122"/>
      <c r="KNZ176" s="122"/>
      <c r="KOA176" s="122"/>
      <c r="KOB176" s="122"/>
      <c r="KOC176" s="122"/>
      <c r="KOD176" s="122"/>
      <c r="KOE176" s="122"/>
      <c r="KOF176" s="122"/>
      <c r="KOG176" s="122"/>
      <c r="KOH176" s="122"/>
      <c r="KOI176" s="122"/>
      <c r="KOJ176" s="122"/>
      <c r="KOK176" s="122"/>
      <c r="KOL176" s="122"/>
      <c r="KOM176" s="122"/>
      <c r="KON176" s="122"/>
      <c r="KOO176" s="122"/>
      <c r="KOP176" s="122"/>
      <c r="KOQ176" s="122"/>
      <c r="KOR176" s="122"/>
      <c r="KOS176" s="122"/>
      <c r="KOT176" s="122"/>
      <c r="KOU176" s="122"/>
      <c r="KOV176" s="122"/>
      <c r="KOW176" s="122"/>
      <c r="KOX176" s="122"/>
      <c r="KOY176" s="122"/>
      <c r="KOZ176" s="122"/>
      <c r="KPA176" s="122"/>
      <c r="KPB176" s="122"/>
      <c r="KPC176" s="122"/>
      <c r="KPD176" s="122"/>
      <c r="KPE176" s="122"/>
      <c r="KPF176" s="122"/>
      <c r="KPG176" s="122"/>
      <c r="KPH176" s="122"/>
      <c r="KPI176" s="122"/>
      <c r="KPJ176" s="122"/>
      <c r="KPK176" s="122"/>
      <c r="KPL176" s="122"/>
      <c r="KPM176" s="122"/>
      <c r="KPN176" s="122"/>
      <c r="KPO176" s="122"/>
      <c r="KPP176" s="122"/>
      <c r="KPQ176" s="122"/>
      <c r="KPR176" s="122"/>
      <c r="KPS176" s="122"/>
      <c r="KPT176" s="122"/>
      <c r="KPU176" s="122"/>
      <c r="KPV176" s="122"/>
      <c r="KPW176" s="122"/>
      <c r="KPX176" s="122"/>
      <c r="KPY176" s="122"/>
      <c r="KPZ176" s="122"/>
      <c r="KQA176" s="122"/>
      <c r="KQB176" s="122"/>
      <c r="KQC176" s="122"/>
      <c r="KQD176" s="122"/>
      <c r="KQE176" s="122"/>
      <c r="KQF176" s="122"/>
      <c r="KQG176" s="122"/>
      <c r="KQH176" s="122"/>
      <c r="KQI176" s="122"/>
      <c r="KQJ176" s="122"/>
      <c r="KQK176" s="122"/>
      <c r="KQL176" s="122"/>
      <c r="KQM176" s="122"/>
      <c r="KQN176" s="122"/>
      <c r="KQO176" s="122"/>
      <c r="KQP176" s="122"/>
      <c r="KQQ176" s="122"/>
      <c r="KQR176" s="122"/>
      <c r="KQS176" s="122"/>
      <c r="KQT176" s="122"/>
      <c r="KQU176" s="122"/>
      <c r="KQV176" s="122"/>
      <c r="KQW176" s="122"/>
      <c r="KQX176" s="122"/>
      <c r="KQY176" s="122"/>
      <c r="KQZ176" s="122"/>
      <c r="KRA176" s="122"/>
      <c r="KRB176" s="122"/>
      <c r="KRC176" s="122"/>
      <c r="KRD176" s="122"/>
      <c r="KRE176" s="122"/>
      <c r="KRF176" s="122"/>
      <c r="KRG176" s="122"/>
      <c r="KRH176" s="122"/>
      <c r="KRI176" s="122"/>
      <c r="KRJ176" s="122"/>
      <c r="KRK176" s="122"/>
      <c r="KRL176" s="122"/>
      <c r="KRM176" s="122"/>
      <c r="KRN176" s="122"/>
      <c r="KRO176" s="122"/>
      <c r="KRP176" s="122"/>
      <c r="KRQ176" s="122"/>
      <c r="KRR176" s="122"/>
      <c r="KRS176" s="122"/>
      <c r="KRT176" s="122"/>
      <c r="KRU176" s="122"/>
      <c r="KRV176" s="122"/>
      <c r="KRW176" s="122"/>
      <c r="KRX176" s="122"/>
      <c r="KRY176" s="122"/>
      <c r="KRZ176" s="122"/>
      <c r="KSA176" s="122"/>
      <c r="KSB176" s="122"/>
      <c r="KSC176" s="122"/>
      <c r="KSD176" s="122"/>
      <c r="KSE176" s="122"/>
      <c r="KSF176" s="122"/>
      <c r="KSG176" s="122"/>
      <c r="KSH176" s="122"/>
      <c r="KSI176" s="122"/>
      <c r="KSJ176" s="122"/>
      <c r="KSK176" s="122"/>
      <c r="KSL176" s="122"/>
      <c r="KSM176" s="122"/>
      <c r="KSN176" s="122"/>
      <c r="KSO176" s="122"/>
      <c r="KSP176" s="122"/>
      <c r="KSQ176" s="122"/>
      <c r="KSR176" s="122"/>
      <c r="KSS176" s="122"/>
      <c r="KST176" s="122"/>
      <c r="KSU176" s="122"/>
      <c r="KSV176" s="122"/>
      <c r="KSW176" s="122"/>
      <c r="KSX176" s="122"/>
      <c r="KSY176" s="122"/>
      <c r="KSZ176" s="122"/>
      <c r="KTA176" s="122"/>
      <c r="KTB176" s="122"/>
      <c r="KTC176" s="122"/>
      <c r="KTD176" s="122"/>
      <c r="KTE176" s="122"/>
      <c r="KTF176" s="122"/>
      <c r="KTG176" s="122"/>
      <c r="KTH176" s="122"/>
      <c r="KTI176" s="122"/>
      <c r="KTJ176" s="122"/>
      <c r="KTK176" s="122"/>
      <c r="KTL176" s="122"/>
      <c r="KTM176" s="122"/>
      <c r="KTN176" s="122"/>
      <c r="KTO176" s="122"/>
      <c r="KTP176" s="122"/>
      <c r="KTQ176" s="122"/>
      <c r="KTR176" s="122"/>
      <c r="KTS176" s="122"/>
      <c r="KTT176" s="122"/>
      <c r="KTU176" s="122"/>
      <c r="KTV176" s="122"/>
      <c r="KTW176" s="122"/>
      <c r="KTX176" s="122"/>
      <c r="KTY176" s="122"/>
      <c r="KTZ176" s="122"/>
      <c r="KUA176" s="122"/>
      <c r="KUB176" s="122"/>
      <c r="KUC176" s="122"/>
      <c r="KUD176" s="122"/>
      <c r="KUE176" s="122"/>
      <c r="KUF176" s="122"/>
      <c r="KUG176" s="122"/>
      <c r="KUH176" s="122"/>
      <c r="KUI176" s="122"/>
      <c r="KUJ176" s="122"/>
      <c r="KUK176" s="122"/>
      <c r="KUL176" s="122"/>
      <c r="KUM176" s="122"/>
      <c r="KUN176" s="122"/>
      <c r="KUO176" s="122"/>
      <c r="KUP176" s="122"/>
      <c r="KUQ176" s="122"/>
      <c r="KUR176" s="122"/>
      <c r="KUS176" s="122"/>
      <c r="KUT176" s="122"/>
      <c r="KUU176" s="122"/>
      <c r="KUV176" s="122"/>
      <c r="KUW176" s="122"/>
      <c r="KUX176" s="122"/>
      <c r="KUY176" s="122"/>
      <c r="KUZ176" s="122"/>
      <c r="KVA176" s="122"/>
      <c r="KVB176" s="122"/>
      <c r="KVC176" s="122"/>
      <c r="KVD176" s="122"/>
      <c r="KVE176" s="122"/>
      <c r="KVF176" s="122"/>
      <c r="KVG176" s="122"/>
      <c r="KVH176" s="122"/>
      <c r="KVI176" s="122"/>
      <c r="KVJ176" s="122"/>
      <c r="KVK176" s="122"/>
      <c r="KVL176" s="122"/>
      <c r="KVM176" s="122"/>
      <c r="KVN176" s="122"/>
      <c r="KVO176" s="122"/>
      <c r="KVP176" s="122"/>
      <c r="KVQ176" s="122"/>
      <c r="KVR176" s="122"/>
      <c r="KVS176" s="122"/>
      <c r="KVT176" s="122"/>
      <c r="KVU176" s="122"/>
      <c r="KVV176" s="122"/>
      <c r="KVW176" s="122"/>
      <c r="KVX176" s="122"/>
      <c r="KVY176" s="122"/>
      <c r="KVZ176" s="122"/>
      <c r="KWA176" s="122"/>
      <c r="KWB176" s="122"/>
      <c r="KWC176" s="122"/>
      <c r="KWD176" s="122"/>
      <c r="KWE176" s="122"/>
      <c r="KWF176" s="122"/>
      <c r="KWG176" s="122"/>
      <c r="KWH176" s="122"/>
      <c r="KWI176" s="122"/>
      <c r="KWJ176" s="122"/>
      <c r="KWK176" s="122"/>
      <c r="KWL176" s="122"/>
      <c r="KWM176" s="122"/>
      <c r="KWN176" s="122"/>
      <c r="KWO176" s="122"/>
      <c r="KWP176" s="122"/>
      <c r="KWQ176" s="122"/>
      <c r="KWR176" s="122"/>
      <c r="KWS176" s="122"/>
      <c r="KWT176" s="122"/>
      <c r="KWU176" s="122"/>
      <c r="KWV176" s="122"/>
      <c r="KWW176" s="122"/>
      <c r="KWX176" s="122"/>
      <c r="KWY176" s="122"/>
      <c r="KWZ176" s="122"/>
      <c r="KXA176" s="122"/>
      <c r="KXB176" s="122"/>
      <c r="KXC176" s="122"/>
      <c r="KXD176" s="122"/>
      <c r="KXE176" s="122"/>
      <c r="KXF176" s="122"/>
      <c r="KXG176" s="122"/>
      <c r="KXH176" s="122"/>
      <c r="KXI176" s="122"/>
      <c r="KXJ176" s="122"/>
      <c r="KXK176" s="122"/>
      <c r="KXL176" s="122"/>
      <c r="KXM176" s="122"/>
      <c r="KXN176" s="122"/>
      <c r="KXO176" s="122"/>
      <c r="KXP176" s="122"/>
      <c r="KXQ176" s="122"/>
      <c r="KXR176" s="122"/>
      <c r="KXS176" s="122"/>
      <c r="KXT176" s="122"/>
      <c r="KXU176" s="122"/>
      <c r="KXV176" s="122"/>
      <c r="KXW176" s="122"/>
      <c r="KXX176" s="122"/>
      <c r="KXY176" s="122"/>
      <c r="KXZ176" s="122"/>
      <c r="KYA176" s="122"/>
      <c r="KYB176" s="122"/>
      <c r="KYC176" s="122"/>
      <c r="KYD176" s="122"/>
      <c r="KYE176" s="122"/>
      <c r="KYF176" s="122"/>
      <c r="KYG176" s="122"/>
      <c r="KYH176" s="122"/>
      <c r="KYI176" s="122"/>
      <c r="KYJ176" s="122"/>
      <c r="KYK176" s="122"/>
      <c r="KYL176" s="122"/>
      <c r="KYM176" s="122"/>
      <c r="KYN176" s="122"/>
      <c r="KYO176" s="122"/>
      <c r="KYP176" s="122"/>
      <c r="KYQ176" s="122"/>
      <c r="KYR176" s="122"/>
      <c r="KYS176" s="122"/>
      <c r="KYT176" s="122"/>
      <c r="KYU176" s="122"/>
      <c r="KYV176" s="122"/>
      <c r="KYW176" s="122"/>
      <c r="KYX176" s="122"/>
      <c r="KYY176" s="122"/>
      <c r="KYZ176" s="122"/>
      <c r="KZA176" s="122"/>
      <c r="KZB176" s="122"/>
      <c r="KZC176" s="122"/>
      <c r="KZD176" s="122"/>
      <c r="KZE176" s="122"/>
      <c r="KZF176" s="122"/>
      <c r="KZG176" s="122"/>
      <c r="KZH176" s="122"/>
      <c r="KZI176" s="122"/>
      <c r="KZJ176" s="122"/>
      <c r="KZK176" s="122"/>
      <c r="KZL176" s="122"/>
      <c r="KZM176" s="122"/>
      <c r="KZN176" s="122"/>
      <c r="KZO176" s="122"/>
      <c r="KZP176" s="122"/>
      <c r="KZQ176" s="122"/>
      <c r="KZR176" s="122"/>
      <c r="KZS176" s="122"/>
      <c r="KZT176" s="122"/>
      <c r="KZU176" s="122"/>
      <c r="KZV176" s="122"/>
      <c r="KZW176" s="122"/>
      <c r="KZX176" s="122"/>
      <c r="KZY176" s="122"/>
      <c r="KZZ176" s="122"/>
      <c r="LAA176" s="122"/>
      <c r="LAB176" s="122"/>
      <c r="LAC176" s="122"/>
      <c r="LAD176" s="122"/>
      <c r="LAE176" s="122"/>
      <c r="LAF176" s="122"/>
      <c r="LAG176" s="122"/>
      <c r="LAH176" s="122"/>
      <c r="LAI176" s="122"/>
      <c r="LAJ176" s="122"/>
      <c r="LAK176" s="122"/>
      <c r="LAL176" s="122"/>
      <c r="LAM176" s="122"/>
      <c r="LAN176" s="122"/>
      <c r="LAO176" s="122"/>
      <c r="LAP176" s="122"/>
      <c r="LAQ176" s="122"/>
      <c r="LAR176" s="122"/>
      <c r="LAS176" s="122"/>
      <c r="LAT176" s="122"/>
      <c r="LAU176" s="122"/>
      <c r="LAV176" s="122"/>
      <c r="LAW176" s="122"/>
      <c r="LAX176" s="122"/>
      <c r="LAY176" s="122"/>
      <c r="LAZ176" s="122"/>
      <c r="LBA176" s="122"/>
      <c r="LBB176" s="122"/>
      <c r="LBC176" s="122"/>
      <c r="LBD176" s="122"/>
      <c r="LBE176" s="122"/>
      <c r="LBF176" s="122"/>
      <c r="LBG176" s="122"/>
      <c r="LBH176" s="122"/>
      <c r="LBI176" s="122"/>
      <c r="LBJ176" s="122"/>
      <c r="LBK176" s="122"/>
      <c r="LBL176" s="122"/>
      <c r="LBM176" s="122"/>
      <c r="LBN176" s="122"/>
      <c r="LBO176" s="122"/>
      <c r="LBP176" s="122"/>
      <c r="LBQ176" s="122"/>
      <c r="LBR176" s="122"/>
      <c r="LBS176" s="122"/>
      <c r="LBT176" s="122"/>
      <c r="LBU176" s="122"/>
      <c r="LBV176" s="122"/>
      <c r="LBW176" s="122"/>
      <c r="LBX176" s="122"/>
      <c r="LBY176" s="122"/>
      <c r="LBZ176" s="122"/>
      <c r="LCA176" s="122"/>
      <c r="LCB176" s="122"/>
      <c r="LCC176" s="122"/>
      <c r="LCD176" s="122"/>
      <c r="LCE176" s="122"/>
      <c r="LCF176" s="122"/>
      <c r="LCG176" s="122"/>
      <c r="LCH176" s="122"/>
      <c r="LCI176" s="122"/>
      <c r="LCJ176" s="122"/>
      <c r="LCK176" s="122"/>
      <c r="LCL176" s="122"/>
      <c r="LCM176" s="122"/>
      <c r="LCN176" s="122"/>
      <c r="LCO176" s="122"/>
      <c r="LCP176" s="122"/>
      <c r="LCQ176" s="122"/>
      <c r="LCR176" s="122"/>
      <c r="LCS176" s="122"/>
      <c r="LCT176" s="122"/>
      <c r="LCU176" s="122"/>
      <c r="LCV176" s="122"/>
      <c r="LCW176" s="122"/>
      <c r="LCX176" s="122"/>
      <c r="LCY176" s="122"/>
      <c r="LCZ176" s="122"/>
      <c r="LDA176" s="122"/>
      <c r="LDB176" s="122"/>
      <c r="LDC176" s="122"/>
      <c r="LDD176" s="122"/>
      <c r="LDE176" s="122"/>
      <c r="LDF176" s="122"/>
      <c r="LDG176" s="122"/>
      <c r="LDH176" s="122"/>
      <c r="LDI176" s="122"/>
      <c r="LDJ176" s="122"/>
      <c r="LDK176" s="122"/>
      <c r="LDL176" s="122"/>
      <c r="LDM176" s="122"/>
      <c r="LDN176" s="122"/>
      <c r="LDO176" s="122"/>
      <c r="LDP176" s="122"/>
      <c r="LDQ176" s="122"/>
      <c r="LDR176" s="122"/>
      <c r="LDS176" s="122"/>
      <c r="LDT176" s="122"/>
      <c r="LDU176" s="122"/>
      <c r="LDV176" s="122"/>
      <c r="LDW176" s="122"/>
      <c r="LDX176" s="122"/>
      <c r="LDY176" s="122"/>
      <c r="LDZ176" s="122"/>
      <c r="LEA176" s="122"/>
      <c r="LEB176" s="122"/>
      <c r="LEC176" s="122"/>
      <c r="LED176" s="122"/>
      <c r="LEE176" s="122"/>
      <c r="LEF176" s="122"/>
      <c r="LEG176" s="122"/>
      <c r="LEH176" s="122"/>
      <c r="LEI176" s="122"/>
      <c r="LEJ176" s="122"/>
      <c r="LEK176" s="122"/>
      <c r="LEL176" s="122"/>
      <c r="LEM176" s="122"/>
      <c r="LEN176" s="122"/>
      <c r="LEO176" s="122"/>
      <c r="LEP176" s="122"/>
      <c r="LEQ176" s="122"/>
      <c r="LER176" s="122"/>
      <c r="LES176" s="122"/>
      <c r="LET176" s="122"/>
      <c r="LEU176" s="122"/>
      <c r="LEV176" s="122"/>
      <c r="LEW176" s="122"/>
      <c r="LEX176" s="122"/>
      <c r="LEY176" s="122"/>
      <c r="LEZ176" s="122"/>
      <c r="LFA176" s="122"/>
      <c r="LFB176" s="122"/>
      <c r="LFC176" s="122"/>
      <c r="LFD176" s="122"/>
      <c r="LFE176" s="122"/>
      <c r="LFF176" s="122"/>
      <c r="LFG176" s="122"/>
      <c r="LFH176" s="122"/>
      <c r="LFI176" s="122"/>
      <c r="LFJ176" s="122"/>
      <c r="LFK176" s="122"/>
      <c r="LFL176" s="122"/>
      <c r="LFM176" s="122"/>
      <c r="LFN176" s="122"/>
      <c r="LFO176" s="122"/>
      <c r="LFP176" s="122"/>
      <c r="LFQ176" s="122"/>
      <c r="LFR176" s="122"/>
      <c r="LFS176" s="122"/>
      <c r="LFT176" s="122"/>
      <c r="LFU176" s="122"/>
      <c r="LFV176" s="122"/>
      <c r="LFW176" s="122"/>
      <c r="LFX176" s="122"/>
      <c r="LFY176" s="122"/>
      <c r="LFZ176" s="122"/>
      <c r="LGA176" s="122"/>
      <c r="LGB176" s="122"/>
      <c r="LGC176" s="122"/>
      <c r="LGD176" s="122"/>
      <c r="LGE176" s="122"/>
      <c r="LGF176" s="122"/>
      <c r="LGG176" s="122"/>
      <c r="LGH176" s="122"/>
      <c r="LGI176" s="122"/>
      <c r="LGJ176" s="122"/>
      <c r="LGK176" s="122"/>
      <c r="LGL176" s="122"/>
      <c r="LGM176" s="122"/>
      <c r="LGN176" s="122"/>
      <c r="LGO176" s="122"/>
      <c r="LGP176" s="122"/>
      <c r="LGQ176" s="122"/>
      <c r="LGR176" s="122"/>
      <c r="LGS176" s="122"/>
      <c r="LGT176" s="122"/>
      <c r="LGU176" s="122"/>
      <c r="LGV176" s="122"/>
      <c r="LGW176" s="122"/>
      <c r="LGX176" s="122"/>
      <c r="LGY176" s="122"/>
      <c r="LGZ176" s="122"/>
      <c r="LHA176" s="122"/>
      <c r="LHB176" s="122"/>
      <c r="LHC176" s="122"/>
      <c r="LHD176" s="122"/>
      <c r="LHE176" s="122"/>
      <c r="LHF176" s="122"/>
      <c r="LHG176" s="122"/>
      <c r="LHH176" s="122"/>
      <c r="LHI176" s="122"/>
      <c r="LHJ176" s="122"/>
      <c r="LHK176" s="122"/>
      <c r="LHL176" s="122"/>
      <c r="LHM176" s="122"/>
      <c r="LHN176" s="122"/>
      <c r="LHO176" s="122"/>
      <c r="LHP176" s="122"/>
      <c r="LHQ176" s="122"/>
      <c r="LHR176" s="122"/>
      <c r="LHS176" s="122"/>
      <c r="LHT176" s="122"/>
      <c r="LHU176" s="122"/>
      <c r="LHV176" s="122"/>
      <c r="LHW176" s="122"/>
      <c r="LHX176" s="122"/>
      <c r="LHY176" s="122"/>
      <c r="LHZ176" s="122"/>
      <c r="LIA176" s="122"/>
      <c r="LIB176" s="122"/>
      <c r="LIC176" s="122"/>
      <c r="LID176" s="122"/>
      <c r="LIE176" s="122"/>
      <c r="LIF176" s="122"/>
      <c r="LIG176" s="122"/>
      <c r="LIH176" s="122"/>
      <c r="LII176" s="122"/>
      <c r="LIJ176" s="122"/>
      <c r="LIK176" s="122"/>
      <c r="LIL176" s="122"/>
      <c r="LIM176" s="122"/>
      <c r="LIN176" s="122"/>
      <c r="LIO176" s="122"/>
      <c r="LIP176" s="122"/>
      <c r="LIQ176" s="122"/>
      <c r="LIR176" s="122"/>
      <c r="LIS176" s="122"/>
      <c r="LIT176" s="122"/>
      <c r="LIU176" s="122"/>
      <c r="LIV176" s="122"/>
      <c r="LIW176" s="122"/>
      <c r="LIX176" s="122"/>
      <c r="LIY176" s="122"/>
      <c r="LIZ176" s="122"/>
      <c r="LJA176" s="122"/>
      <c r="LJB176" s="122"/>
      <c r="LJC176" s="122"/>
      <c r="LJD176" s="122"/>
      <c r="LJE176" s="122"/>
      <c r="LJF176" s="122"/>
      <c r="LJG176" s="122"/>
      <c r="LJH176" s="122"/>
      <c r="LJI176" s="122"/>
      <c r="LJJ176" s="122"/>
      <c r="LJK176" s="122"/>
      <c r="LJL176" s="122"/>
      <c r="LJM176" s="122"/>
      <c r="LJN176" s="122"/>
      <c r="LJO176" s="122"/>
      <c r="LJP176" s="122"/>
      <c r="LJQ176" s="122"/>
      <c r="LJR176" s="122"/>
      <c r="LJS176" s="122"/>
      <c r="LJT176" s="122"/>
      <c r="LJU176" s="122"/>
      <c r="LJV176" s="122"/>
      <c r="LJW176" s="122"/>
      <c r="LJX176" s="122"/>
      <c r="LJY176" s="122"/>
      <c r="LJZ176" s="122"/>
      <c r="LKA176" s="122"/>
      <c r="LKB176" s="122"/>
      <c r="LKC176" s="122"/>
      <c r="LKD176" s="122"/>
      <c r="LKE176" s="122"/>
      <c r="LKF176" s="122"/>
      <c r="LKG176" s="122"/>
      <c r="LKH176" s="122"/>
      <c r="LKI176" s="122"/>
      <c r="LKJ176" s="122"/>
      <c r="LKK176" s="122"/>
      <c r="LKL176" s="122"/>
      <c r="LKM176" s="122"/>
      <c r="LKN176" s="122"/>
      <c r="LKO176" s="122"/>
      <c r="LKP176" s="122"/>
      <c r="LKQ176" s="122"/>
      <c r="LKR176" s="122"/>
      <c r="LKS176" s="122"/>
      <c r="LKT176" s="122"/>
      <c r="LKU176" s="122"/>
      <c r="LKV176" s="122"/>
      <c r="LKW176" s="122"/>
      <c r="LKX176" s="122"/>
      <c r="LKY176" s="122"/>
      <c r="LKZ176" s="122"/>
      <c r="LLA176" s="122"/>
      <c r="LLB176" s="122"/>
      <c r="LLC176" s="122"/>
      <c r="LLD176" s="122"/>
      <c r="LLE176" s="122"/>
      <c r="LLF176" s="122"/>
      <c r="LLG176" s="122"/>
      <c r="LLH176" s="122"/>
      <c r="LLI176" s="122"/>
      <c r="LLJ176" s="122"/>
      <c r="LLK176" s="122"/>
      <c r="LLL176" s="122"/>
      <c r="LLM176" s="122"/>
      <c r="LLN176" s="122"/>
      <c r="LLO176" s="122"/>
      <c r="LLP176" s="122"/>
      <c r="LLQ176" s="122"/>
      <c r="LLR176" s="122"/>
      <c r="LLS176" s="122"/>
      <c r="LLT176" s="122"/>
      <c r="LLU176" s="122"/>
      <c r="LLV176" s="122"/>
      <c r="LLW176" s="122"/>
      <c r="LLX176" s="122"/>
      <c r="LLY176" s="122"/>
      <c r="LLZ176" s="122"/>
      <c r="LMA176" s="122"/>
      <c r="LMB176" s="122"/>
      <c r="LMC176" s="122"/>
      <c r="LMD176" s="122"/>
      <c r="LME176" s="122"/>
      <c r="LMF176" s="122"/>
      <c r="LMG176" s="122"/>
      <c r="LMH176" s="122"/>
      <c r="LMI176" s="122"/>
      <c r="LMJ176" s="122"/>
      <c r="LMK176" s="122"/>
      <c r="LML176" s="122"/>
      <c r="LMM176" s="122"/>
      <c r="LMN176" s="122"/>
      <c r="LMO176" s="122"/>
      <c r="LMP176" s="122"/>
      <c r="LMQ176" s="122"/>
      <c r="LMR176" s="122"/>
      <c r="LMS176" s="122"/>
      <c r="LMT176" s="122"/>
      <c r="LMU176" s="122"/>
      <c r="LMV176" s="122"/>
      <c r="LMW176" s="122"/>
      <c r="LMX176" s="122"/>
      <c r="LMY176" s="122"/>
      <c r="LMZ176" s="122"/>
      <c r="LNA176" s="122"/>
      <c r="LNB176" s="122"/>
      <c r="LNC176" s="122"/>
      <c r="LND176" s="122"/>
      <c r="LNE176" s="122"/>
      <c r="LNF176" s="122"/>
      <c r="LNG176" s="122"/>
      <c r="LNH176" s="122"/>
      <c r="LNI176" s="122"/>
      <c r="LNJ176" s="122"/>
      <c r="LNK176" s="122"/>
      <c r="LNL176" s="122"/>
      <c r="LNM176" s="122"/>
      <c r="LNN176" s="122"/>
      <c r="LNO176" s="122"/>
      <c r="LNP176" s="122"/>
      <c r="LNQ176" s="122"/>
      <c r="LNR176" s="122"/>
      <c r="LNS176" s="122"/>
      <c r="LNT176" s="122"/>
      <c r="LNU176" s="122"/>
      <c r="LNV176" s="122"/>
      <c r="LNW176" s="122"/>
      <c r="LNX176" s="122"/>
      <c r="LNY176" s="122"/>
      <c r="LNZ176" s="122"/>
      <c r="LOA176" s="122"/>
      <c r="LOB176" s="122"/>
      <c r="LOC176" s="122"/>
      <c r="LOD176" s="122"/>
      <c r="LOE176" s="122"/>
      <c r="LOF176" s="122"/>
      <c r="LOG176" s="122"/>
      <c r="LOH176" s="122"/>
      <c r="LOI176" s="122"/>
      <c r="LOJ176" s="122"/>
      <c r="LOK176" s="122"/>
      <c r="LOL176" s="122"/>
      <c r="LOM176" s="122"/>
      <c r="LON176" s="122"/>
      <c r="LOO176" s="122"/>
      <c r="LOP176" s="122"/>
      <c r="LOQ176" s="122"/>
      <c r="LOR176" s="122"/>
      <c r="LOS176" s="122"/>
      <c r="LOT176" s="122"/>
      <c r="LOU176" s="122"/>
      <c r="LOV176" s="122"/>
      <c r="LOW176" s="122"/>
      <c r="LOX176" s="122"/>
      <c r="LOY176" s="122"/>
      <c r="LOZ176" s="122"/>
      <c r="LPA176" s="122"/>
      <c r="LPB176" s="122"/>
      <c r="LPC176" s="122"/>
      <c r="LPD176" s="122"/>
      <c r="LPE176" s="122"/>
      <c r="LPF176" s="122"/>
      <c r="LPG176" s="122"/>
      <c r="LPH176" s="122"/>
      <c r="LPI176" s="122"/>
      <c r="LPJ176" s="122"/>
      <c r="LPK176" s="122"/>
      <c r="LPL176" s="122"/>
      <c r="LPM176" s="122"/>
      <c r="LPN176" s="122"/>
      <c r="LPO176" s="122"/>
      <c r="LPP176" s="122"/>
      <c r="LPQ176" s="122"/>
      <c r="LPR176" s="122"/>
      <c r="LPS176" s="122"/>
      <c r="LPT176" s="122"/>
      <c r="LPU176" s="122"/>
      <c r="LPV176" s="122"/>
      <c r="LPW176" s="122"/>
      <c r="LPX176" s="122"/>
      <c r="LPY176" s="122"/>
      <c r="LPZ176" s="122"/>
      <c r="LQA176" s="122"/>
      <c r="LQB176" s="122"/>
      <c r="LQC176" s="122"/>
      <c r="LQD176" s="122"/>
      <c r="LQE176" s="122"/>
      <c r="LQF176" s="122"/>
      <c r="LQG176" s="122"/>
      <c r="LQH176" s="122"/>
      <c r="LQI176" s="122"/>
      <c r="LQJ176" s="122"/>
      <c r="LQK176" s="122"/>
      <c r="LQL176" s="122"/>
      <c r="LQM176" s="122"/>
      <c r="LQN176" s="122"/>
      <c r="LQO176" s="122"/>
      <c r="LQP176" s="122"/>
      <c r="LQQ176" s="122"/>
      <c r="LQR176" s="122"/>
      <c r="LQS176" s="122"/>
      <c r="LQT176" s="122"/>
      <c r="LQU176" s="122"/>
      <c r="LQV176" s="122"/>
      <c r="LQW176" s="122"/>
      <c r="LQX176" s="122"/>
      <c r="LQY176" s="122"/>
      <c r="LQZ176" s="122"/>
      <c r="LRA176" s="122"/>
      <c r="LRB176" s="122"/>
      <c r="LRC176" s="122"/>
      <c r="LRD176" s="122"/>
      <c r="LRE176" s="122"/>
      <c r="LRF176" s="122"/>
      <c r="LRG176" s="122"/>
      <c r="LRH176" s="122"/>
      <c r="LRI176" s="122"/>
      <c r="LRJ176" s="122"/>
      <c r="LRK176" s="122"/>
      <c r="LRL176" s="122"/>
      <c r="LRM176" s="122"/>
      <c r="LRN176" s="122"/>
      <c r="LRO176" s="122"/>
      <c r="LRP176" s="122"/>
      <c r="LRQ176" s="122"/>
      <c r="LRR176" s="122"/>
      <c r="LRS176" s="122"/>
      <c r="LRT176" s="122"/>
      <c r="LRU176" s="122"/>
      <c r="LRV176" s="122"/>
      <c r="LRW176" s="122"/>
      <c r="LRX176" s="122"/>
      <c r="LRY176" s="122"/>
      <c r="LRZ176" s="122"/>
      <c r="LSA176" s="122"/>
      <c r="LSB176" s="122"/>
      <c r="LSC176" s="122"/>
      <c r="LSD176" s="122"/>
      <c r="LSE176" s="122"/>
      <c r="LSF176" s="122"/>
      <c r="LSG176" s="122"/>
      <c r="LSH176" s="122"/>
      <c r="LSI176" s="122"/>
      <c r="LSJ176" s="122"/>
      <c r="LSK176" s="122"/>
      <c r="LSL176" s="122"/>
      <c r="LSM176" s="122"/>
      <c r="LSN176" s="122"/>
      <c r="LSO176" s="122"/>
      <c r="LSP176" s="122"/>
      <c r="LSQ176" s="122"/>
      <c r="LSR176" s="122"/>
      <c r="LSS176" s="122"/>
      <c r="LST176" s="122"/>
      <c r="LSU176" s="122"/>
      <c r="LSV176" s="122"/>
      <c r="LSW176" s="122"/>
      <c r="LSX176" s="122"/>
      <c r="LSY176" s="122"/>
      <c r="LSZ176" s="122"/>
      <c r="LTA176" s="122"/>
      <c r="LTB176" s="122"/>
      <c r="LTC176" s="122"/>
      <c r="LTD176" s="122"/>
      <c r="LTE176" s="122"/>
      <c r="LTF176" s="122"/>
      <c r="LTG176" s="122"/>
      <c r="LTH176" s="122"/>
      <c r="LTI176" s="122"/>
      <c r="LTJ176" s="122"/>
      <c r="LTK176" s="122"/>
      <c r="LTL176" s="122"/>
      <c r="LTM176" s="122"/>
      <c r="LTN176" s="122"/>
      <c r="LTO176" s="122"/>
      <c r="LTP176" s="122"/>
      <c r="LTQ176" s="122"/>
      <c r="LTR176" s="122"/>
      <c r="LTS176" s="122"/>
      <c r="LTT176" s="122"/>
      <c r="LTU176" s="122"/>
      <c r="LTV176" s="122"/>
      <c r="LTW176" s="122"/>
      <c r="LTX176" s="122"/>
      <c r="LTY176" s="122"/>
      <c r="LTZ176" s="122"/>
      <c r="LUA176" s="122"/>
      <c r="LUB176" s="122"/>
      <c r="LUC176" s="122"/>
      <c r="LUD176" s="122"/>
      <c r="LUE176" s="122"/>
      <c r="LUF176" s="122"/>
      <c r="LUG176" s="122"/>
      <c r="LUH176" s="122"/>
      <c r="LUI176" s="122"/>
      <c r="LUJ176" s="122"/>
      <c r="LUK176" s="122"/>
      <c r="LUL176" s="122"/>
      <c r="LUM176" s="122"/>
      <c r="LUN176" s="122"/>
      <c r="LUO176" s="122"/>
      <c r="LUP176" s="122"/>
      <c r="LUQ176" s="122"/>
      <c r="LUR176" s="122"/>
      <c r="LUS176" s="122"/>
      <c r="LUT176" s="122"/>
      <c r="LUU176" s="122"/>
      <c r="LUV176" s="122"/>
      <c r="LUW176" s="122"/>
      <c r="LUX176" s="122"/>
      <c r="LUY176" s="122"/>
      <c r="LUZ176" s="122"/>
      <c r="LVA176" s="122"/>
      <c r="LVB176" s="122"/>
      <c r="LVC176" s="122"/>
      <c r="LVD176" s="122"/>
      <c r="LVE176" s="122"/>
      <c r="LVF176" s="122"/>
      <c r="LVG176" s="122"/>
      <c r="LVH176" s="122"/>
      <c r="LVI176" s="122"/>
      <c r="LVJ176" s="122"/>
      <c r="LVK176" s="122"/>
      <c r="LVL176" s="122"/>
      <c r="LVM176" s="122"/>
      <c r="LVN176" s="122"/>
      <c r="LVO176" s="122"/>
      <c r="LVP176" s="122"/>
      <c r="LVQ176" s="122"/>
      <c r="LVR176" s="122"/>
      <c r="LVS176" s="122"/>
      <c r="LVT176" s="122"/>
      <c r="LVU176" s="122"/>
      <c r="LVV176" s="122"/>
      <c r="LVW176" s="122"/>
      <c r="LVX176" s="122"/>
      <c r="LVY176" s="122"/>
      <c r="LVZ176" s="122"/>
      <c r="LWA176" s="122"/>
      <c r="LWB176" s="122"/>
      <c r="LWC176" s="122"/>
      <c r="LWD176" s="122"/>
      <c r="LWE176" s="122"/>
      <c r="LWF176" s="122"/>
      <c r="LWG176" s="122"/>
      <c r="LWH176" s="122"/>
      <c r="LWI176" s="122"/>
      <c r="LWJ176" s="122"/>
      <c r="LWK176" s="122"/>
      <c r="LWL176" s="122"/>
      <c r="LWM176" s="122"/>
      <c r="LWN176" s="122"/>
      <c r="LWO176" s="122"/>
      <c r="LWP176" s="122"/>
      <c r="LWQ176" s="122"/>
      <c r="LWR176" s="122"/>
      <c r="LWS176" s="122"/>
      <c r="LWT176" s="122"/>
      <c r="LWU176" s="122"/>
      <c r="LWV176" s="122"/>
      <c r="LWW176" s="122"/>
      <c r="LWX176" s="122"/>
      <c r="LWY176" s="122"/>
      <c r="LWZ176" s="122"/>
      <c r="LXA176" s="122"/>
      <c r="LXB176" s="122"/>
      <c r="LXC176" s="122"/>
      <c r="LXD176" s="122"/>
      <c r="LXE176" s="122"/>
      <c r="LXF176" s="122"/>
      <c r="LXG176" s="122"/>
      <c r="LXH176" s="122"/>
      <c r="LXI176" s="122"/>
      <c r="LXJ176" s="122"/>
      <c r="LXK176" s="122"/>
      <c r="LXL176" s="122"/>
      <c r="LXM176" s="122"/>
      <c r="LXN176" s="122"/>
      <c r="LXO176" s="122"/>
      <c r="LXP176" s="122"/>
      <c r="LXQ176" s="122"/>
      <c r="LXR176" s="122"/>
      <c r="LXS176" s="122"/>
      <c r="LXT176" s="122"/>
      <c r="LXU176" s="122"/>
      <c r="LXV176" s="122"/>
      <c r="LXW176" s="122"/>
      <c r="LXX176" s="122"/>
      <c r="LXY176" s="122"/>
      <c r="LXZ176" s="122"/>
      <c r="LYA176" s="122"/>
      <c r="LYB176" s="122"/>
      <c r="LYC176" s="122"/>
      <c r="LYD176" s="122"/>
      <c r="LYE176" s="122"/>
      <c r="LYF176" s="122"/>
      <c r="LYG176" s="122"/>
      <c r="LYH176" s="122"/>
      <c r="LYI176" s="122"/>
      <c r="LYJ176" s="122"/>
      <c r="LYK176" s="122"/>
      <c r="LYL176" s="122"/>
      <c r="LYM176" s="122"/>
      <c r="LYN176" s="122"/>
      <c r="LYO176" s="122"/>
      <c r="LYP176" s="122"/>
      <c r="LYQ176" s="122"/>
      <c r="LYR176" s="122"/>
      <c r="LYS176" s="122"/>
      <c r="LYT176" s="122"/>
      <c r="LYU176" s="122"/>
      <c r="LYV176" s="122"/>
      <c r="LYW176" s="122"/>
      <c r="LYX176" s="122"/>
      <c r="LYY176" s="122"/>
      <c r="LYZ176" s="122"/>
      <c r="LZA176" s="122"/>
      <c r="LZB176" s="122"/>
      <c r="LZC176" s="122"/>
      <c r="LZD176" s="122"/>
      <c r="LZE176" s="122"/>
      <c r="LZF176" s="122"/>
      <c r="LZG176" s="122"/>
      <c r="LZH176" s="122"/>
      <c r="LZI176" s="122"/>
      <c r="LZJ176" s="122"/>
      <c r="LZK176" s="122"/>
      <c r="LZL176" s="122"/>
      <c r="LZM176" s="122"/>
      <c r="LZN176" s="122"/>
      <c r="LZO176" s="122"/>
      <c r="LZP176" s="122"/>
      <c r="LZQ176" s="122"/>
      <c r="LZR176" s="122"/>
      <c r="LZS176" s="122"/>
      <c r="LZT176" s="122"/>
      <c r="LZU176" s="122"/>
      <c r="LZV176" s="122"/>
      <c r="LZW176" s="122"/>
      <c r="LZX176" s="122"/>
      <c r="LZY176" s="122"/>
      <c r="LZZ176" s="122"/>
      <c r="MAA176" s="122"/>
      <c r="MAB176" s="122"/>
      <c r="MAC176" s="122"/>
      <c r="MAD176" s="122"/>
      <c r="MAE176" s="122"/>
      <c r="MAF176" s="122"/>
      <c r="MAG176" s="122"/>
      <c r="MAH176" s="122"/>
      <c r="MAI176" s="122"/>
      <c r="MAJ176" s="122"/>
      <c r="MAK176" s="122"/>
      <c r="MAL176" s="122"/>
      <c r="MAM176" s="122"/>
      <c r="MAN176" s="122"/>
      <c r="MAO176" s="122"/>
      <c r="MAP176" s="122"/>
      <c r="MAQ176" s="122"/>
      <c r="MAR176" s="122"/>
      <c r="MAS176" s="122"/>
      <c r="MAT176" s="122"/>
      <c r="MAU176" s="122"/>
      <c r="MAV176" s="122"/>
      <c r="MAW176" s="122"/>
      <c r="MAX176" s="122"/>
      <c r="MAY176" s="122"/>
      <c r="MAZ176" s="122"/>
      <c r="MBA176" s="122"/>
      <c r="MBB176" s="122"/>
      <c r="MBC176" s="122"/>
      <c r="MBD176" s="122"/>
      <c r="MBE176" s="122"/>
      <c r="MBF176" s="122"/>
      <c r="MBG176" s="122"/>
      <c r="MBH176" s="122"/>
      <c r="MBI176" s="122"/>
      <c r="MBJ176" s="122"/>
      <c r="MBK176" s="122"/>
      <c r="MBL176" s="122"/>
      <c r="MBM176" s="122"/>
      <c r="MBN176" s="122"/>
      <c r="MBO176" s="122"/>
      <c r="MBP176" s="122"/>
      <c r="MBQ176" s="122"/>
      <c r="MBR176" s="122"/>
      <c r="MBS176" s="122"/>
      <c r="MBT176" s="122"/>
      <c r="MBU176" s="122"/>
      <c r="MBV176" s="122"/>
      <c r="MBW176" s="122"/>
      <c r="MBX176" s="122"/>
      <c r="MBY176" s="122"/>
      <c r="MBZ176" s="122"/>
      <c r="MCA176" s="122"/>
      <c r="MCB176" s="122"/>
      <c r="MCC176" s="122"/>
      <c r="MCD176" s="122"/>
      <c r="MCE176" s="122"/>
      <c r="MCF176" s="122"/>
      <c r="MCG176" s="122"/>
      <c r="MCH176" s="122"/>
      <c r="MCI176" s="122"/>
      <c r="MCJ176" s="122"/>
      <c r="MCK176" s="122"/>
      <c r="MCL176" s="122"/>
      <c r="MCM176" s="122"/>
      <c r="MCN176" s="122"/>
      <c r="MCO176" s="122"/>
      <c r="MCP176" s="122"/>
      <c r="MCQ176" s="122"/>
      <c r="MCR176" s="122"/>
      <c r="MCS176" s="122"/>
      <c r="MCT176" s="122"/>
      <c r="MCU176" s="122"/>
      <c r="MCV176" s="122"/>
      <c r="MCW176" s="122"/>
      <c r="MCX176" s="122"/>
      <c r="MCY176" s="122"/>
      <c r="MCZ176" s="122"/>
      <c r="MDA176" s="122"/>
      <c r="MDB176" s="122"/>
      <c r="MDC176" s="122"/>
      <c r="MDD176" s="122"/>
      <c r="MDE176" s="122"/>
      <c r="MDF176" s="122"/>
      <c r="MDG176" s="122"/>
      <c r="MDH176" s="122"/>
      <c r="MDI176" s="122"/>
      <c r="MDJ176" s="122"/>
      <c r="MDK176" s="122"/>
      <c r="MDL176" s="122"/>
      <c r="MDM176" s="122"/>
      <c r="MDN176" s="122"/>
      <c r="MDO176" s="122"/>
      <c r="MDP176" s="122"/>
      <c r="MDQ176" s="122"/>
      <c r="MDR176" s="122"/>
      <c r="MDS176" s="122"/>
      <c r="MDT176" s="122"/>
      <c r="MDU176" s="122"/>
      <c r="MDV176" s="122"/>
      <c r="MDW176" s="122"/>
      <c r="MDX176" s="122"/>
      <c r="MDY176" s="122"/>
      <c r="MDZ176" s="122"/>
      <c r="MEA176" s="122"/>
      <c r="MEB176" s="122"/>
      <c r="MEC176" s="122"/>
      <c r="MED176" s="122"/>
      <c r="MEE176" s="122"/>
      <c r="MEF176" s="122"/>
      <c r="MEG176" s="122"/>
      <c r="MEH176" s="122"/>
      <c r="MEI176" s="122"/>
      <c r="MEJ176" s="122"/>
      <c r="MEK176" s="122"/>
      <c r="MEL176" s="122"/>
      <c r="MEM176" s="122"/>
      <c r="MEN176" s="122"/>
      <c r="MEO176" s="122"/>
      <c r="MEP176" s="122"/>
      <c r="MEQ176" s="122"/>
      <c r="MER176" s="122"/>
      <c r="MES176" s="122"/>
      <c r="MET176" s="122"/>
      <c r="MEU176" s="122"/>
      <c r="MEV176" s="122"/>
      <c r="MEW176" s="122"/>
      <c r="MEX176" s="122"/>
      <c r="MEY176" s="122"/>
      <c r="MEZ176" s="122"/>
      <c r="MFA176" s="122"/>
      <c r="MFB176" s="122"/>
      <c r="MFC176" s="122"/>
      <c r="MFD176" s="122"/>
      <c r="MFE176" s="122"/>
      <c r="MFF176" s="122"/>
      <c r="MFG176" s="122"/>
      <c r="MFH176" s="122"/>
      <c r="MFI176" s="122"/>
      <c r="MFJ176" s="122"/>
      <c r="MFK176" s="122"/>
      <c r="MFL176" s="122"/>
      <c r="MFM176" s="122"/>
      <c r="MFN176" s="122"/>
      <c r="MFO176" s="122"/>
      <c r="MFP176" s="122"/>
      <c r="MFQ176" s="122"/>
      <c r="MFR176" s="122"/>
      <c r="MFS176" s="122"/>
      <c r="MFT176" s="122"/>
      <c r="MFU176" s="122"/>
      <c r="MFV176" s="122"/>
      <c r="MFW176" s="122"/>
      <c r="MFX176" s="122"/>
      <c r="MFY176" s="122"/>
      <c r="MFZ176" s="122"/>
      <c r="MGA176" s="122"/>
      <c r="MGB176" s="122"/>
      <c r="MGC176" s="122"/>
      <c r="MGD176" s="122"/>
      <c r="MGE176" s="122"/>
      <c r="MGF176" s="122"/>
      <c r="MGG176" s="122"/>
      <c r="MGH176" s="122"/>
      <c r="MGI176" s="122"/>
      <c r="MGJ176" s="122"/>
      <c r="MGK176" s="122"/>
      <c r="MGL176" s="122"/>
      <c r="MGM176" s="122"/>
      <c r="MGN176" s="122"/>
      <c r="MGO176" s="122"/>
      <c r="MGP176" s="122"/>
      <c r="MGQ176" s="122"/>
      <c r="MGR176" s="122"/>
      <c r="MGS176" s="122"/>
      <c r="MGT176" s="122"/>
      <c r="MGU176" s="122"/>
      <c r="MGV176" s="122"/>
      <c r="MGW176" s="122"/>
      <c r="MGX176" s="122"/>
      <c r="MGY176" s="122"/>
      <c r="MGZ176" s="122"/>
      <c r="MHA176" s="122"/>
      <c r="MHB176" s="122"/>
      <c r="MHC176" s="122"/>
      <c r="MHD176" s="122"/>
      <c r="MHE176" s="122"/>
      <c r="MHF176" s="122"/>
      <c r="MHG176" s="122"/>
      <c r="MHH176" s="122"/>
      <c r="MHI176" s="122"/>
      <c r="MHJ176" s="122"/>
      <c r="MHK176" s="122"/>
      <c r="MHL176" s="122"/>
      <c r="MHM176" s="122"/>
      <c r="MHN176" s="122"/>
      <c r="MHO176" s="122"/>
      <c r="MHP176" s="122"/>
      <c r="MHQ176" s="122"/>
      <c r="MHR176" s="122"/>
      <c r="MHS176" s="122"/>
      <c r="MHT176" s="122"/>
      <c r="MHU176" s="122"/>
      <c r="MHV176" s="122"/>
      <c r="MHW176" s="122"/>
      <c r="MHX176" s="122"/>
      <c r="MHY176" s="122"/>
      <c r="MHZ176" s="122"/>
      <c r="MIA176" s="122"/>
      <c r="MIB176" s="122"/>
      <c r="MIC176" s="122"/>
      <c r="MID176" s="122"/>
      <c r="MIE176" s="122"/>
      <c r="MIF176" s="122"/>
      <c r="MIG176" s="122"/>
      <c r="MIH176" s="122"/>
      <c r="MII176" s="122"/>
      <c r="MIJ176" s="122"/>
      <c r="MIK176" s="122"/>
      <c r="MIL176" s="122"/>
      <c r="MIM176" s="122"/>
      <c r="MIN176" s="122"/>
      <c r="MIO176" s="122"/>
      <c r="MIP176" s="122"/>
      <c r="MIQ176" s="122"/>
      <c r="MIR176" s="122"/>
      <c r="MIS176" s="122"/>
      <c r="MIT176" s="122"/>
      <c r="MIU176" s="122"/>
      <c r="MIV176" s="122"/>
      <c r="MIW176" s="122"/>
      <c r="MIX176" s="122"/>
      <c r="MIY176" s="122"/>
      <c r="MIZ176" s="122"/>
      <c r="MJA176" s="122"/>
      <c r="MJB176" s="122"/>
      <c r="MJC176" s="122"/>
      <c r="MJD176" s="122"/>
      <c r="MJE176" s="122"/>
      <c r="MJF176" s="122"/>
      <c r="MJG176" s="122"/>
      <c r="MJH176" s="122"/>
      <c r="MJI176" s="122"/>
      <c r="MJJ176" s="122"/>
      <c r="MJK176" s="122"/>
      <c r="MJL176" s="122"/>
      <c r="MJM176" s="122"/>
      <c r="MJN176" s="122"/>
      <c r="MJO176" s="122"/>
      <c r="MJP176" s="122"/>
      <c r="MJQ176" s="122"/>
      <c r="MJR176" s="122"/>
      <c r="MJS176" s="122"/>
      <c r="MJT176" s="122"/>
      <c r="MJU176" s="122"/>
      <c r="MJV176" s="122"/>
      <c r="MJW176" s="122"/>
      <c r="MJX176" s="122"/>
      <c r="MJY176" s="122"/>
      <c r="MJZ176" s="122"/>
      <c r="MKA176" s="122"/>
      <c r="MKB176" s="122"/>
      <c r="MKC176" s="122"/>
      <c r="MKD176" s="122"/>
      <c r="MKE176" s="122"/>
      <c r="MKF176" s="122"/>
      <c r="MKG176" s="122"/>
      <c r="MKH176" s="122"/>
      <c r="MKI176" s="122"/>
      <c r="MKJ176" s="122"/>
      <c r="MKK176" s="122"/>
      <c r="MKL176" s="122"/>
      <c r="MKM176" s="122"/>
      <c r="MKN176" s="122"/>
      <c r="MKO176" s="122"/>
      <c r="MKP176" s="122"/>
      <c r="MKQ176" s="122"/>
      <c r="MKR176" s="122"/>
      <c r="MKS176" s="122"/>
      <c r="MKT176" s="122"/>
      <c r="MKU176" s="122"/>
      <c r="MKV176" s="122"/>
      <c r="MKW176" s="122"/>
      <c r="MKX176" s="122"/>
      <c r="MKY176" s="122"/>
      <c r="MKZ176" s="122"/>
      <c r="MLA176" s="122"/>
      <c r="MLB176" s="122"/>
      <c r="MLC176" s="122"/>
      <c r="MLD176" s="122"/>
      <c r="MLE176" s="122"/>
      <c r="MLF176" s="122"/>
      <c r="MLG176" s="122"/>
      <c r="MLH176" s="122"/>
      <c r="MLI176" s="122"/>
      <c r="MLJ176" s="122"/>
      <c r="MLK176" s="122"/>
      <c r="MLL176" s="122"/>
      <c r="MLM176" s="122"/>
      <c r="MLN176" s="122"/>
      <c r="MLO176" s="122"/>
      <c r="MLP176" s="122"/>
      <c r="MLQ176" s="122"/>
      <c r="MLR176" s="122"/>
      <c r="MLS176" s="122"/>
      <c r="MLT176" s="122"/>
      <c r="MLU176" s="122"/>
      <c r="MLV176" s="122"/>
      <c r="MLW176" s="122"/>
      <c r="MLX176" s="122"/>
      <c r="MLY176" s="122"/>
      <c r="MLZ176" s="122"/>
      <c r="MMA176" s="122"/>
      <c r="MMB176" s="122"/>
      <c r="MMC176" s="122"/>
      <c r="MMD176" s="122"/>
      <c r="MME176" s="122"/>
      <c r="MMF176" s="122"/>
      <c r="MMG176" s="122"/>
      <c r="MMH176" s="122"/>
      <c r="MMI176" s="122"/>
      <c r="MMJ176" s="122"/>
      <c r="MMK176" s="122"/>
      <c r="MML176" s="122"/>
      <c r="MMM176" s="122"/>
      <c r="MMN176" s="122"/>
      <c r="MMO176" s="122"/>
      <c r="MMP176" s="122"/>
      <c r="MMQ176" s="122"/>
      <c r="MMR176" s="122"/>
      <c r="MMS176" s="122"/>
      <c r="MMT176" s="122"/>
      <c r="MMU176" s="122"/>
      <c r="MMV176" s="122"/>
      <c r="MMW176" s="122"/>
      <c r="MMX176" s="122"/>
      <c r="MMY176" s="122"/>
      <c r="MMZ176" s="122"/>
      <c r="MNA176" s="122"/>
      <c r="MNB176" s="122"/>
      <c r="MNC176" s="122"/>
      <c r="MND176" s="122"/>
      <c r="MNE176" s="122"/>
      <c r="MNF176" s="122"/>
      <c r="MNG176" s="122"/>
      <c r="MNH176" s="122"/>
      <c r="MNI176" s="122"/>
      <c r="MNJ176" s="122"/>
      <c r="MNK176" s="122"/>
      <c r="MNL176" s="122"/>
      <c r="MNM176" s="122"/>
      <c r="MNN176" s="122"/>
      <c r="MNO176" s="122"/>
      <c r="MNP176" s="122"/>
      <c r="MNQ176" s="122"/>
      <c r="MNR176" s="122"/>
      <c r="MNS176" s="122"/>
      <c r="MNT176" s="122"/>
      <c r="MNU176" s="122"/>
      <c r="MNV176" s="122"/>
      <c r="MNW176" s="122"/>
      <c r="MNX176" s="122"/>
      <c r="MNY176" s="122"/>
      <c r="MNZ176" s="122"/>
      <c r="MOA176" s="122"/>
      <c r="MOB176" s="122"/>
      <c r="MOC176" s="122"/>
      <c r="MOD176" s="122"/>
      <c r="MOE176" s="122"/>
      <c r="MOF176" s="122"/>
      <c r="MOG176" s="122"/>
      <c r="MOH176" s="122"/>
      <c r="MOI176" s="122"/>
      <c r="MOJ176" s="122"/>
      <c r="MOK176" s="122"/>
      <c r="MOL176" s="122"/>
      <c r="MOM176" s="122"/>
      <c r="MON176" s="122"/>
      <c r="MOO176" s="122"/>
      <c r="MOP176" s="122"/>
      <c r="MOQ176" s="122"/>
      <c r="MOR176" s="122"/>
      <c r="MOS176" s="122"/>
      <c r="MOT176" s="122"/>
      <c r="MOU176" s="122"/>
      <c r="MOV176" s="122"/>
      <c r="MOW176" s="122"/>
      <c r="MOX176" s="122"/>
      <c r="MOY176" s="122"/>
      <c r="MOZ176" s="122"/>
      <c r="MPA176" s="122"/>
      <c r="MPB176" s="122"/>
      <c r="MPC176" s="122"/>
      <c r="MPD176" s="122"/>
      <c r="MPE176" s="122"/>
      <c r="MPF176" s="122"/>
      <c r="MPG176" s="122"/>
      <c r="MPH176" s="122"/>
      <c r="MPI176" s="122"/>
      <c r="MPJ176" s="122"/>
      <c r="MPK176" s="122"/>
      <c r="MPL176" s="122"/>
      <c r="MPM176" s="122"/>
      <c r="MPN176" s="122"/>
      <c r="MPO176" s="122"/>
      <c r="MPP176" s="122"/>
      <c r="MPQ176" s="122"/>
      <c r="MPR176" s="122"/>
      <c r="MPS176" s="122"/>
      <c r="MPT176" s="122"/>
      <c r="MPU176" s="122"/>
      <c r="MPV176" s="122"/>
      <c r="MPW176" s="122"/>
      <c r="MPX176" s="122"/>
      <c r="MPY176" s="122"/>
      <c r="MPZ176" s="122"/>
      <c r="MQA176" s="122"/>
      <c r="MQB176" s="122"/>
      <c r="MQC176" s="122"/>
      <c r="MQD176" s="122"/>
      <c r="MQE176" s="122"/>
      <c r="MQF176" s="122"/>
      <c r="MQG176" s="122"/>
      <c r="MQH176" s="122"/>
      <c r="MQI176" s="122"/>
      <c r="MQJ176" s="122"/>
      <c r="MQK176" s="122"/>
      <c r="MQL176" s="122"/>
      <c r="MQM176" s="122"/>
      <c r="MQN176" s="122"/>
      <c r="MQO176" s="122"/>
      <c r="MQP176" s="122"/>
      <c r="MQQ176" s="122"/>
      <c r="MQR176" s="122"/>
      <c r="MQS176" s="122"/>
      <c r="MQT176" s="122"/>
      <c r="MQU176" s="122"/>
      <c r="MQV176" s="122"/>
      <c r="MQW176" s="122"/>
      <c r="MQX176" s="122"/>
      <c r="MQY176" s="122"/>
      <c r="MQZ176" s="122"/>
      <c r="MRA176" s="122"/>
      <c r="MRB176" s="122"/>
      <c r="MRC176" s="122"/>
      <c r="MRD176" s="122"/>
      <c r="MRE176" s="122"/>
      <c r="MRF176" s="122"/>
      <c r="MRG176" s="122"/>
      <c r="MRH176" s="122"/>
      <c r="MRI176" s="122"/>
      <c r="MRJ176" s="122"/>
      <c r="MRK176" s="122"/>
      <c r="MRL176" s="122"/>
      <c r="MRM176" s="122"/>
      <c r="MRN176" s="122"/>
      <c r="MRO176" s="122"/>
      <c r="MRP176" s="122"/>
      <c r="MRQ176" s="122"/>
      <c r="MRR176" s="122"/>
      <c r="MRS176" s="122"/>
      <c r="MRT176" s="122"/>
      <c r="MRU176" s="122"/>
      <c r="MRV176" s="122"/>
      <c r="MRW176" s="122"/>
      <c r="MRX176" s="122"/>
      <c r="MRY176" s="122"/>
      <c r="MRZ176" s="122"/>
      <c r="MSA176" s="122"/>
      <c r="MSB176" s="122"/>
      <c r="MSC176" s="122"/>
      <c r="MSD176" s="122"/>
      <c r="MSE176" s="122"/>
      <c r="MSF176" s="122"/>
      <c r="MSG176" s="122"/>
      <c r="MSH176" s="122"/>
      <c r="MSI176" s="122"/>
      <c r="MSJ176" s="122"/>
      <c r="MSK176" s="122"/>
      <c r="MSL176" s="122"/>
      <c r="MSM176" s="122"/>
      <c r="MSN176" s="122"/>
      <c r="MSO176" s="122"/>
      <c r="MSP176" s="122"/>
      <c r="MSQ176" s="122"/>
      <c r="MSR176" s="122"/>
      <c r="MSS176" s="122"/>
      <c r="MST176" s="122"/>
      <c r="MSU176" s="122"/>
      <c r="MSV176" s="122"/>
      <c r="MSW176" s="122"/>
      <c r="MSX176" s="122"/>
      <c r="MSY176" s="122"/>
      <c r="MSZ176" s="122"/>
      <c r="MTA176" s="122"/>
      <c r="MTB176" s="122"/>
      <c r="MTC176" s="122"/>
      <c r="MTD176" s="122"/>
      <c r="MTE176" s="122"/>
      <c r="MTF176" s="122"/>
      <c r="MTG176" s="122"/>
      <c r="MTH176" s="122"/>
      <c r="MTI176" s="122"/>
      <c r="MTJ176" s="122"/>
      <c r="MTK176" s="122"/>
      <c r="MTL176" s="122"/>
      <c r="MTM176" s="122"/>
      <c r="MTN176" s="122"/>
      <c r="MTO176" s="122"/>
      <c r="MTP176" s="122"/>
      <c r="MTQ176" s="122"/>
      <c r="MTR176" s="122"/>
      <c r="MTS176" s="122"/>
      <c r="MTT176" s="122"/>
      <c r="MTU176" s="122"/>
      <c r="MTV176" s="122"/>
      <c r="MTW176" s="122"/>
      <c r="MTX176" s="122"/>
      <c r="MTY176" s="122"/>
      <c r="MTZ176" s="122"/>
      <c r="MUA176" s="122"/>
      <c r="MUB176" s="122"/>
      <c r="MUC176" s="122"/>
      <c r="MUD176" s="122"/>
      <c r="MUE176" s="122"/>
      <c r="MUF176" s="122"/>
      <c r="MUG176" s="122"/>
      <c r="MUH176" s="122"/>
      <c r="MUI176" s="122"/>
      <c r="MUJ176" s="122"/>
      <c r="MUK176" s="122"/>
      <c r="MUL176" s="122"/>
      <c r="MUM176" s="122"/>
      <c r="MUN176" s="122"/>
      <c r="MUO176" s="122"/>
      <c r="MUP176" s="122"/>
      <c r="MUQ176" s="122"/>
      <c r="MUR176" s="122"/>
      <c r="MUS176" s="122"/>
      <c r="MUT176" s="122"/>
      <c r="MUU176" s="122"/>
      <c r="MUV176" s="122"/>
      <c r="MUW176" s="122"/>
      <c r="MUX176" s="122"/>
      <c r="MUY176" s="122"/>
      <c r="MUZ176" s="122"/>
      <c r="MVA176" s="122"/>
      <c r="MVB176" s="122"/>
      <c r="MVC176" s="122"/>
      <c r="MVD176" s="122"/>
      <c r="MVE176" s="122"/>
      <c r="MVF176" s="122"/>
      <c r="MVG176" s="122"/>
      <c r="MVH176" s="122"/>
      <c r="MVI176" s="122"/>
      <c r="MVJ176" s="122"/>
      <c r="MVK176" s="122"/>
      <c r="MVL176" s="122"/>
      <c r="MVM176" s="122"/>
      <c r="MVN176" s="122"/>
      <c r="MVO176" s="122"/>
      <c r="MVP176" s="122"/>
      <c r="MVQ176" s="122"/>
      <c r="MVR176" s="122"/>
      <c r="MVS176" s="122"/>
      <c r="MVT176" s="122"/>
      <c r="MVU176" s="122"/>
      <c r="MVV176" s="122"/>
      <c r="MVW176" s="122"/>
      <c r="MVX176" s="122"/>
      <c r="MVY176" s="122"/>
      <c r="MVZ176" s="122"/>
      <c r="MWA176" s="122"/>
      <c r="MWB176" s="122"/>
      <c r="MWC176" s="122"/>
      <c r="MWD176" s="122"/>
      <c r="MWE176" s="122"/>
      <c r="MWF176" s="122"/>
      <c r="MWG176" s="122"/>
      <c r="MWH176" s="122"/>
      <c r="MWI176" s="122"/>
      <c r="MWJ176" s="122"/>
      <c r="MWK176" s="122"/>
      <c r="MWL176" s="122"/>
      <c r="MWM176" s="122"/>
      <c r="MWN176" s="122"/>
      <c r="MWO176" s="122"/>
      <c r="MWP176" s="122"/>
      <c r="MWQ176" s="122"/>
      <c r="MWR176" s="122"/>
      <c r="MWS176" s="122"/>
      <c r="MWT176" s="122"/>
      <c r="MWU176" s="122"/>
      <c r="MWV176" s="122"/>
      <c r="MWW176" s="122"/>
      <c r="MWX176" s="122"/>
      <c r="MWY176" s="122"/>
      <c r="MWZ176" s="122"/>
      <c r="MXA176" s="122"/>
      <c r="MXB176" s="122"/>
      <c r="MXC176" s="122"/>
      <c r="MXD176" s="122"/>
      <c r="MXE176" s="122"/>
      <c r="MXF176" s="122"/>
      <c r="MXG176" s="122"/>
      <c r="MXH176" s="122"/>
      <c r="MXI176" s="122"/>
      <c r="MXJ176" s="122"/>
      <c r="MXK176" s="122"/>
      <c r="MXL176" s="122"/>
      <c r="MXM176" s="122"/>
      <c r="MXN176" s="122"/>
      <c r="MXO176" s="122"/>
      <c r="MXP176" s="122"/>
      <c r="MXQ176" s="122"/>
      <c r="MXR176" s="122"/>
      <c r="MXS176" s="122"/>
      <c r="MXT176" s="122"/>
      <c r="MXU176" s="122"/>
      <c r="MXV176" s="122"/>
      <c r="MXW176" s="122"/>
      <c r="MXX176" s="122"/>
      <c r="MXY176" s="122"/>
      <c r="MXZ176" s="122"/>
      <c r="MYA176" s="122"/>
      <c r="MYB176" s="122"/>
      <c r="MYC176" s="122"/>
      <c r="MYD176" s="122"/>
      <c r="MYE176" s="122"/>
      <c r="MYF176" s="122"/>
      <c r="MYG176" s="122"/>
      <c r="MYH176" s="122"/>
      <c r="MYI176" s="122"/>
      <c r="MYJ176" s="122"/>
      <c r="MYK176" s="122"/>
      <c r="MYL176" s="122"/>
      <c r="MYM176" s="122"/>
      <c r="MYN176" s="122"/>
      <c r="MYO176" s="122"/>
      <c r="MYP176" s="122"/>
      <c r="MYQ176" s="122"/>
      <c r="MYR176" s="122"/>
      <c r="MYS176" s="122"/>
      <c r="MYT176" s="122"/>
      <c r="MYU176" s="122"/>
      <c r="MYV176" s="122"/>
      <c r="MYW176" s="122"/>
      <c r="MYX176" s="122"/>
      <c r="MYY176" s="122"/>
      <c r="MYZ176" s="122"/>
      <c r="MZA176" s="122"/>
      <c r="MZB176" s="122"/>
      <c r="MZC176" s="122"/>
      <c r="MZD176" s="122"/>
      <c r="MZE176" s="122"/>
      <c r="MZF176" s="122"/>
      <c r="MZG176" s="122"/>
      <c r="MZH176" s="122"/>
      <c r="MZI176" s="122"/>
      <c r="MZJ176" s="122"/>
      <c r="MZK176" s="122"/>
      <c r="MZL176" s="122"/>
      <c r="MZM176" s="122"/>
      <c r="MZN176" s="122"/>
      <c r="MZO176" s="122"/>
      <c r="MZP176" s="122"/>
      <c r="MZQ176" s="122"/>
      <c r="MZR176" s="122"/>
      <c r="MZS176" s="122"/>
      <c r="MZT176" s="122"/>
      <c r="MZU176" s="122"/>
      <c r="MZV176" s="122"/>
      <c r="MZW176" s="122"/>
      <c r="MZX176" s="122"/>
      <c r="MZY176" s="122"/>
      <c r="MZZ176" s="122"/>
      <c r="NAA176" s="122"/>
      <c r="NAB176" s="122"/>
      <c r="NAC176" s="122"/>
      <c r="NAD176" s="122"/>
      <c r="NAE176" s="122"/>
      <c r="NAF176" s="122"/>
      <c r="NAG176" s="122"/>
      <c r="NAH176" s="122"/>
      <c r="NAI176" s="122"/>
      <c r="NAJ176" s="122"/>
      <c r="NAK176" s="122"/>
      <c r="NAL176" s="122"/>
      <c r="NAM176" s="122"/>
      <c r="NAN176" s="122"/>
      <c r="NAO176" s="122"/>
      <c r="NAP176" s="122"/>
      <c r="NAQ176" s="122"/>
      <c r="NAR176" s="122"/>
      <c r="NAS176" s="122"/>
      <c r="NAT176" s="122"/>
      <c r="NAU176" s="122"/>
      <c r="NAV176" s="122"/>
      <c r="NAW176" s="122"/>
      <c r="NAX176" s="122"/>
      <c r="NAY176" s="122"/>
      <c r="NAZ176" s="122"/>
      <c r="NBA176" s="122"/>
      <c r="NBB176" s="122"/>
      <c r="NBC176" s="122"/>
      <c r="NBD176" s="122"/>
      <c r="NBE176" s="122"/>
      <c r="NBF176" s="122"/>
      <c r="NBG176" s="122"/>
      <c r="NBH176" s="122"/>
      <c r="NBI176" s="122"/>
      <c r="NBJ176" s="122"/>
      <c r="NBK176" s="122"/>
      <c r="NBL176" s="122"/>
      <c r="NBM176" s="122"/>
      <c r="NBN176" s="122"/>
      <c r="NBO176" s="122"/>
      <c r="NBP176" s="122"/>
      <c r="NBQ176" s="122"/>
      <c r="NBR176" s="122"/>
      <c r="NBS176" s="122"/>
      <c r="NBT176" s="122"/>
      <c r="NBU176" s="122"/>
      <c r="NBV176" s="122"/>
      <c r="NBW176" s="122"/>
      <c r="NBX176" s="122"/>
      <c r="NBY176" s="122"/>
      <c r="NBZ176" s="122"/>
      <c r="NCA176" s="122"/>
      <c r="NCB176" s="122"/>
      <c r="NCC176" s="122"/>
      <c r="NCD176" s="122"/>
      <c r="NCE176" s="122"/>
      <c r="NCF176" s="122"/>
      <c r="NCG176" s="122"/>
      <c r="NCH176" s="122"/>
      <c r="NCI176" s="122"/>
      <c r="NCJ176" s="122"/>
      <c r="NCK176" s="122"/>
      <c r="NCL176" s="122"/>
      <c r="NCM176" s="122"/>
      <c r="NCN176" s="122"/>
      <c r="NCO176" s="122"/>
      <c r="NCP176" s="122"/>
      <c r="NCQ176" s="122"/>
      <c r="NCR176" s="122"/>
      <c r="NCS176" s="122"/>
      <c r="NCT176" s="122"/>
      <c r="NCU176" s="122"/>
      <c r="NCV176" s="122"/>
      <c r="NCW176" s="122"/>
      <c r="NCX176" s="122"/>
      <c r="NCY176" s="122"/>
      <c r="NCZ176" s="122"/>
      <c r="NDA176" s="122"/>
      <c r="NDB176" s="122"/>
      <c r="NDC176" s="122"/>
      <c r="NDD176" s="122"/>
      <c r="NDE176" s="122"/>
      <c r="NDF176" s="122"/>
      <c r="NDG176" s="122"/>
      <c r="NDH176" s="122"/>
      <c r="NDI176" s="122"/>
      <c r="NDJ176" s="122"/>
      <c r="NDK176" s="122"/>
      <c r="NDL176" s="122"/>
      <c r="NDM176" s="122"/>
      <c r="NDN176" s="122"/>
      <c r="NDO176" s="122"/>
      <c r="NDP176" s="122"/>
      <c r="NDQ176" s="122"/>
      <c r="NDR176" s="122"/>
      <c r="NDS176" s="122"/>
      <c r="NDT176" s="122"/>
      <c r="NDU176" s="122"/>
      <c r="NDV176" s="122"/>
      <c r="NDW176" s="122"/>
      <c r="NDX176" s="122"/>
      <c r="NDY176" s="122"/>
      <c r="NDZ176" s="122"/>
      <c r="NEA176" s="122"/>
      <c r="NEB176" s="122"/>
      <c r="NEC176" s="122"/>
      <c r="NED176" s="122"/>
      <c r="NEE176" s="122"/>
      <c r="NEF176" s="122"/>
      <c r="NEG176" s="122"/>
      <c r="NEH176" s="122"/>
      <c r="NEI176" s="122"/>
      <c r="NEJ176" s="122"/>
      <c r="NEK176" s="122"/>
      <c r="NEL176" s="122"/>
      <c r="NEM176" s="122"/>
      <c r="NEN176" s="122"/>
      <c r="NEO176" s="122"/>
      <c r="NEP176" s="122"/>
      <c r="NEQ176" s="122"/>
      <c r="NER176" s="122"/>
      <c r="NES176" s="122"/>
      <c r="NET176" s="122"/>
      <c r="NEU176" s="122"/>
      <c r="NEV176" s="122"/>
      <c r="NEW176" s="122"/>
      <c r="NEX176" s="122"/>
      <c r="NEY176" s="122"/>
      <c r="NEZ176" s="122"/>
      <c r="NFA176" s="122"/>
      <c r="NFB176" s="122"/>
      <c r="NFC176" s="122"/>
      <c r="NFD176" s="122"/>
      <c r="NFE176" s="122"/>
      <c r="NFF176" s="122"/>
      <c r="NFG176" s="122"/>
      <c r="NFH176" s="122"/>
      <c r="NFI176" s="122"/>
      <c r="NFJ176" s="122"/>
      <c r="NFK176" s="122"/>
      <c r="NFL176" s="122"/>
      <c r="NFM176" s="122"/>
      <c r="NFN176" s="122"/>
      <c r="NFO176" s="122"/>
      <c r="NFP176" s="122"/>
      <c r="NFQ176" s="122"/>
      <c r="NFR176" s="122"/>
      <c r="NFS176" s="122"/>
      <c r="NFT176" s="122"/>
      <c r="NFU176" s="122"/>
      <c r="NFV176" s="122"/>
      <c r="NFW176" s="122"/>
      <c r="NFX176" s="122"/>
      <c r="NFY176" s="122"/>
      <c r="NFZ176" s="122"/>
      <c r="NGA176" s="122"/>
      <c r="NGB176" s="122"/>
      <c r="NGC176" s="122"/>
      <c r="NGD176" s="122"/>
      <c r="NGE176" s="122"/>
      <c r="NGF176" s="122"/>
      <c r="NGG176" s="122"/>
      <c r="NGH176" s="122"/>
      <c r="NGI176" s="122"/>
      <c r="NGJ176" s="122"/>
      <c r="NGK176" s="122"/>
      <c r="NGL176" s="122"/>
      <c r="NGM176" s="122"/>
      <c r="NGN176" s="122"/>
      <c r="NGO176" s="122"/>
      <c r="NGP176" s="122"/>
      <c r="NGQ176" s="122"/>
      <c r="NGR176" s="122"/>
      <c r="NGS176" s="122"/>
      <c r="NGT176" s="122"/>
      <c r="NGU176" s="122"/>
      <c r="NGV176" s="122"/>
      <c r="NGW176" s="122"/>
      <c r="NGX176" s="122"/>
      <c r="NGY176" s="122"/>
      <c r="NGZ176" s="122"/>
      <c r="NHA176" s="122"/>
      <c r="NHB176" s="122"/>
      <c r="NHC176" s="122"/>
      <c r="NHD176" s="122"/>
      <c r="NHE176" s="122"/>
      <c r="NHF176" s="122"/>
      <c r="NHG176" s="122"/>
      <c r="NHH176" s="122"/>
      <c r="NHI176" s="122"/>
      <c r="NHJ176" s="122"/>
      <c r="NHK176" s="122"/>
      <c r="NHL176" s="122"/>
      <c r="NHM176" s="122"/>
      <c r="NHN176" s="122"/>
      <c r="NHO176" s="122"/>
      <c r="NHP176" s="122"/>
      <c r="NHQ176" s="122"/>
      <c r="NHR176" s="122"/>
      <c r="NHS176" s="122"/>
      <c r="NHT176" s="122"/>
      <c r="NHU176" s="122"/>
      <c r="NHV176" s="122"/>
      <c r="NHW176" s="122"/>
      <c r="NHX176" s="122"/>
      <c r="NHY176" s="122"/>
      <c r="NHZ176" s="122"/>
      <c r="NIA176" s="122"/>
      <c r="NIB176" s="122"/>
      <c r="NIC176" s="122"/>
      <c r="NID176" s="122"/>
      <c r="NIE176" s="122"/>
      <c r="NIF176" s="122"/>
      <c r="NIG176" s="122"/>
      <c r="NIH176" s="122"/>
      <c r="NII176" s="122"/>
      <c r="NIJ176" s="122"/>
      <c r="NIK176" s="122"/>
      <c r="NIL176" s="122"/>
      <c r="NIM176" s="122"/>
      <c r="NIN176" s="122"/>
      <c r="NIO176" s="122"/>
      <c r="NIP176" s="122"/>
      <c r="NIQ176" s="122"/>
      <c r="NIR176" s="122"/>
      <c r="NIS176" s="122"/>
      <c r="NIT176" s="122"/>
      <c r="NIU176" s="122"/>
      <c r="NIV176" s="122"/>
      <c r="NIW176" s="122"/>
      <c r="NIX176" s="122"/>
      <c r="NIY176" s="122"/>
      <c r="NIZ176" s="122"/>
      <c r="NJA176" s="122"/>
      <c r="NJB176" s="122"/>
      <c r="NJC176" s="122"/>
      <c r="NJD176" s="122"/>
      <c r="NJE176" s="122"/>
      <c r="NJF176" s="122"/>
      <c r="NJG176" s="122"/>
      <c r="NJH176" s="122"/>
      <c r="NJI176" s="122"/>
      <c r="NJJ176" s="122"/>
      <c r="NJK176" s="122"/>
      <c r="NJL176" s="122"/>
      <c r="NJM176" s="122"/>
      <c r="NJN176" s="122"/>
      <c r="NJO176" s="122"/>
      <c r="NJP176" s="122"/>
      <c r="NJQ176" s="122"/>
      <c r="NJR176" s="122"/>
      <c r="NJS176" s="122"/>
      <c r="NJT176" s="122"/>
      <c r="NJU176" s="122"/>
      <c r="NJV176" s="122"/>
      <c r="NJW176" s="122"/>
      <c r="NJX176" s="122"/>
      <c r="NJY176" s="122"/>
      <c r="NJZ176" s="122"/>
      <c r="NKA176" s="122"/>
      <c r="NKB176" s="122"/>
      <c r="NKC176" s="122"/>
      <c r="NKD176" s="122"/>
      <c r="NKE176" s="122"/>
      <c r="NKF176" s="122"/>
      <c r="NKG176" s="122"/>
      <c r="NKH176" s="122"/>
      <c r="NKI176" s="122"/>
      <c r="NKJ176" s="122"/>
      <c r="NKK176" s="122"/>
      <c r="NKL176" s="122"/>
      <c r="NKM176" s="122"/>
      <c r="NKN176" s="122"/>
      <c r="NKO176" s="122"/>
      <c r="NKP176" s="122"/>
      <c r="NKQ176" s="122"/>
      <c r="NKR176" s="122"/>
      <c r="NKS176" s="122"/>
      <c r="NKT176" s="122"/>
      <c r="NKU176" s="122"/>
      <c r="NKV176" s="122"/>
      <c r="NKW176" s="122"/>
      <c r="NKX176" s="122"/>
      <c r="NKY176" s="122"/>
      <c r="NKZ176" s="122"/>
      <c r="NLA176" s="122"/>
      <c r="NLB176" s="122"/>
      <c r="NLC176" s="122"/>
      <c r="NLD176" s="122"/>
      <c r="NLE176" s="122"/>
      <c r="NLF176" s="122"/>
      <c r="NLG176" s="122"/>
      <c r="NLH176" s="122"/>
      <c r="NLI176" s="122"/>
      <c r="NLJ176" s="122"/>
      <c r="NLK176" s="122"/>
      <c r="NLL176" s="122"/>
      <c r="NLM176" s="122"/>
      <c r="NLN176" s="122"/>
      <c r="NLO176" s="122"/>
      <c r="NLP176" s="122"/>
      <c r="NLQ176" s="122"/>
      <c r="NLR176" s="122"/>
      <c r="NLS176" s="122"/>
      <c r="NLT176" s="122"/>
      <c r="NLU176" s="122"/>
      <c r="NLV176" s="122"/>
      <c r="NLW176" s="122"/>
      <c r="NLX176" s="122"/>
      <c r="NLY176" s="122"/>
      <c r="NLZ176" s="122"/>
      <c r="NMA176" s="122"/>
      <c r="NMB176" s="122"/>
      <c r="NMC176" s="122"/>
      <c r="NMD176" s="122"/>
      <c r="NME176" s="122"/>
      <c r="NMF176" s="122"/>
      <c r="NMG176" s="122"/>
      <c r="NMH176" s="122"/>
      <c r="NMI176" s="122"/>
      <c r="NMJ176" s="122"/>
      <c r="NMK176" s="122"/>
      <c r="NML176" s="122"/>
      <c r="NMM176" s="122"/>
      <c r="NMN176" s="122"/>
      <c r="NMO176" s="122"/>
      <c r="NMP176" s="122"/>
      <c r="NMQ176" s="122"/>
      <c r="NMR176" s="122"/>
      <c r="NMS176" s="122"/>
      <c r="NMT176" s="122"/>
      <c r="NMU176" s="122"/>
      <c r="NMV176" s="122"/>
      <c r="NMW176" s="122"/>
      <c r="NMX176" s="122"/>
      <c r="NMY176" s="122"/>
      <c r="NMZ176" s="122"/>
      <c r="NNA176" s="122"/>
      <c r="NNB176" s="122"/>
      <c r="NNC176" s="122"/>
      <c r="NND176" s="122"/>
      <c r="NNE176" s="122"/>
      <c r="NNF176" s="122"/>
      <c r="NNG176" s="122"/>
      <c r="NNH176" s="122"/>
      <c r="NNI176" s="122"/>
      <c r="NNJ176" s="122"/>
      <c r="NNK176" s="122"/>
      <c r="NNL176" s="122"/>
      <c r="NNM176" s="122"/>
      <c r="NNN176" s="122"/>
      <c r="NNO176" s="122"/>
      <c r="NNP176" s="122"/>
      <c r="NNQ176" s="122"/>
      <c r="NNR176" s="122"/>
      <c r="NNS176" s="122"/>
      <c r="NNT176" s="122"/>
      <c r="NNU176" s="122"/>
      <c r="NNV176" s="122"/>
      <c r="NNW176" s="122"/>
      <c r="NNX176" s="122"/>
      <c r="NNY176" s="122"/>
      <c r="NNZ176" s="122"/>
      <c r="NOA176" s="122"/>
      <c r="NOB176" s="122"/>
      <c r="NOC176" s="122"/>
      <c r="NOD176" s="122"/>
      <c r="NOE176" s="122"/>
      <c r="NOF176" s="122"/>
      <c r="NOG176" s="122"/>
      <c r="NOH176" s="122"/>
      <c r="NOI176" s="122"/>
      <c r="NOJ176" s="122"/>
      <c r="NOK176" s="122"/>
      <c r="NOL176" s="122"/>
      <c r="NOM176" s="122"/>
      <c r="NON176" s="122"/>
      <c r="NOO176" s="122"/>
      <c r="NOP176" s="122"/>
      <c r="NOQ176" s="122"/>
      <c r="NOR176" s="122"/>
      <c r="NOS176" s="122"/>
      <c r="NOT176" s="122"/>
      <c r="NOU176" s="122"/>
      <c r="NOV176" s="122"/>
      <c r="NOW176" s="122"/>
      <c r="NOX176" s="122"/>
      <c r="NOY176" s="122"/>
      <c r="NOZ176" s="122"/>
      <c r="NPA176" s="122"/>
      <c r="NPB176" s="122"/>
      <c r="NPC176" s="122"/>
      <c r="NPD176" s="122"/>
      <c r="NPE176" s="122"/>
      <c r="NPF176" s="122"/>
      <c r="NPG176" s="122"/>
      <c r="NPH176" s="122"/>
      <c r="NPI176" s="122"/>
      <c r="NPJ176" s="122"/>
      <c r="NPK176" s="122"/>
      <c r="NPL176" s="122"/>
      <c r="NPM176" s="122"/>
      <c r="NPN176" s="122"/>
      <c r="NPO176" s="122"/>
      <c r="NPP176" s="122"/>
      <c r="NPQ176" s="122"/>
      <c r="NPR176" s="122"/>
      <c r="NPS176" s="122"/>
      <c r="NPT176" s="122"/>
      <c r="NPU176" s="122"/>
      <c r="NPV176" s="122"/>
      <c r="NPW176" s="122"/>
      <c r="NPX176" s="122"/>
      <c r="NPY176" s="122"/>
      <c r="NPZ176" s="122"/>
      <c r="NQA176" s="122"/>
      <c r="NQB176" s="122"/>
      <c r="NQC176" s="122"/>
      <c r="NQD176" s="122"/>
      <c r="NQE176" s="122"/>
      <c r="NQF176" s="122"/>
      <c r="NQG176" s="122"/>
      <c r="NQH176" s="122"/>
      <c r="NQI176" s="122"/>
      <c r="NQJ176" s="122"/>
      <c r="NQK176" s="122"/>
      <c r="NQL176" s="122"/>
      <c r="NQM176" s="122"/>
      <c r="NQN176" s="122"/>
      <c r="NQO176" s="122"/>
      <c r="NQP176" s="122"/>
      <c r="NQQ176" s="122"/>
      <c r="NQR176" s="122"/>
      <c r="NQS176" s="122"/>
      <c r="NQT176" s="122"/>
      <c r="NQU176" s="122"/>
      <c r="NQV176" s="122"/>
      <c r="NQW176" s="122"/>
      <c r="NQX176" s="122"/>
      <c r="NQY176" s="122"/>
      <c r="NQZ176" s="122"/>
      <c r="NRA176" s="122"/>
      <c r="NRB176" s="122"/>
      <c r="NRC176" s="122"/>
      <c r="NRD176" s="122"/>
      <c r="NRE176" s="122"/>
      <c r="NRF176" s="122"/>
      <c r="NRG176" s="122"/>
      <c r="NRH176" s="122"/>
      <c r="NRI176" s="122"/>
      <c r="NRJ176" s="122"/>
      <c r="NRK176" s="122"/>
      <c r="NRL176" s="122"/>
      <c r="NRM176" s="122"/>
      <c r="NRN176" s="122"/>
      <c r="NRO176" s="122"/>
      <c r="NRP176" s="122"/>
      <c r="NRQ176" s="122"/>
      <c r="NRR176" s="122"/>
      <c r="NRS176" s="122"/>
      <c r="NRT176" s="122"/>
      <c r="NRU176" s="122"/>
      <c r="NRV176" s="122"/>
      <c r="NRW176" s="122"/>
      <c r="NRX176" s="122"/>
      <c r="NRY176" s="122"/>
      <c r="NRZ176" s="122"/>
      <c r="NSA176" s="122"/>
      <c r="NSB176" s="122"/>
      <c r="NSC176" s="122"/>
      <c r="NSD176" s="122"/>
      <c r="NSE176" s="122"/>
      <c r="NSF176" s="122"/>
      <c r="NSG176" s="122"/>
      <c r="NSH176" s="122"/>
      <c r="NSI176" s="122"/>
      <c r="NSJ176" s="122"/>
      <c r="NSK176" s="122"/>
      <c r="NSL176" s="122"/>
      <c r="NSM176" s="122"/>
      <c r="NSN176" s="122"/>
      <c r="NSO176" s="122"/>
      <c r="NSP176" s="122"/>
      <c r="NSQ176" s="122"/>
      <c r="NSR176" s="122"/>
      <c r="NSS176" s="122"/>
      <c r="NST176" s="122"/>
      <c r="NSU176" s="122"/>
      <c r="NSV176" s="122"/>
      <c r="NSW176" s="122"/>
      <c r="NSX176" s="122"/>
      <c r="NSY176" s="122"/>
      <c r="NSZ176" s="122"/>
      <c r="NTA176" s="122"/>
      <c r="NTB176" s="122"/>
      <c r="NTC176" s="122"/>
      <c r="NTD176" s="122"/>
      <c r="NTE176" s="122"/>
      <c r="NTF176" s="122"/>
      <c r="NTG176" s="122"/>
      <c r="NTH176" s="122"/>
      <c r="NTI176" s="122"/>
      <c r="NTJ176" s="122"/>
      <c r="NTK176" s="122"/>
      <c r="NTL176" s="122"/>
      <c r="NTM176" s="122"/>
      <c r="NTN176" s="122"/>
      <c r="NTO176" s="122"/>
      <c r="NTP176" s="122"/>
      <c r="NTQ176" s="122"/>
      <c r="NTR176" s="122"/>
      <c r="NTS176" s="122"/>
      <c r="NTT176" s="122"/>
      <c r="NTU176" s="122"/>
      <c r="NTV176" s="122"/>
      <c r="NTW176" s="122"/>
      <c r="NTX176" s="122"/>
      <c r="NTY176" s="122"/>
      <c r="NTZ176" s="122"/>
      <c r="NUA176" s="122"/>
      <c r="NUB176" s="122"/>
      <c r="NUC176" s="122"/>
      <c r="NUD176" s="122"/>
      <c r="NUE176" s="122"/>
      <c r="NUF176" s="122"/>
      <c r="NUG176" s="122"/>
      <c r="NUH176" s="122"/>
      <c r="NUI176" s="122"/>
      <c r="NUJ176" s="122"/>
      <c r="NUK176" s="122"/>
      <c r="NUL176" s="122"/>
      <c r="NUM176" s="122"/>
      <c r="NUN176" s="122"/>
      <c r="NUO176" s="122"/>
      <c r="NUP176" s="122"/>
      <c r="NUQ176" s="122"/>
      <c r="NUR176" s="122"/>
      <c r="NUS176" s="122"/>
      <c r="NUT176" s="122"/>
      <c r="NUU176" s="122"/>
      <c r="NUV176" s="122"/>
      <c r="NUW176" s="122"/>
      <c r="NUX176" s="122"/>
      <c r="NUY176" s="122"/>
      <c r="NUZ176" s="122"/>
      <c r="NVA176" s="122"/>
      <c r="NVB176" s="122"/>
      <c r="NVC176" s="122"/>
      <c r="NVD176" s="122"/>
      <c r="NVE176" s="122"/>
      <c r="NVF176" s="122"/>
      <c r="NVG176" s="122"/>
      <c r="NVH176" s="122"/>
      <c r="NVI176" s="122"/>
      <c r="NVJ176" s="122"/>
      <c r="NVK176" s="122"/>
      <c r="NVL176" s="122"/>
      <c r="NVM176" s="122"/>
      <c r="NVN176" s="122"/>
      <c r="NVO176" s="122"/>
      <c r="NVP176" s="122"/>
      <c r="NVQ176" s="122"/>
      <c r="NVR176" s="122"/>
      <c r="NVS176" s="122"/>
      <c r="NVT176" s="122"/>
      <c r="NVU176" s="122"/>
      <c r="NVV176" s="122"/>
      <c r="NVW176" s="122"/>
      <c r="NVX176" s="122"/>
      <c r="NVY176" s="122"/>
      <c r="NVZ176" s="122"/>
      <c r="NWA176" s="122"/>
      <c r="NWB176" s="122"/>
      <c r="NWC176" s="122"/>
      <c r="NWD176" s="122"/>
      <c r="NWE176" s="122"/>
      <c r="NWF176" s="122"/>
      <c r="NWG176" s="122"/>
      <c r="NWH176" s="122"/>
      <c r="NWI176" s="122"/>
      <c r="NWJ176" s="122"/>
      <c r="NWK176" s="122"/>
      <c r="NWL176" s="122"/>
      <c r="NWM176" s="122"/>
      <c r="NWN176" s="122"/>
      <c r="NWO176" s="122"/>
      <c r="NWP176" s="122"/>
      <c r="NWQ176" s="122"/>
      <c r="NWR176" s="122"/>
      <c r="NWS176" s="122"/>
      <c r="NWT176" s="122"/>
      <c r="NWU176" s="122"/>
      <c r="NWV176" s="122"/>
      <c r="NWW176" s="122"/>
      <c r="NWX176" s="122"/>
      <c r="NWY176" s="122"/>
      <c r="NWZ176" s="122"/>
      <c r="NXA176" s="122"/>
      <c r="NXB176" s="122"/>
      <c r="NXC176" s="122"/>
      <c r="NXD176" s="122"/>
      <c r="NXE176" s="122"/>
      <c r="NXF176" s="122"/>
      <c r="NXG176" s="122"/>
      <c r="NXH176" s="122"/>
      <c r="NXI176" s="122"/>
      <c r="NXJ176" s="122"/>
      <c r="NXK176" s="122"/>
      <c r="NXL176" s="122"/>
      <c r="NXM176" s="122"/>
      <c r="NXN176" s="122"/>
      <c r="NXO176" s="122"/>
      <c r="NXP176" s="122"/>
      <c r="NXQ176" s="122"/>
      <c r="NXR176" s="122"/>
      <c r="NXS176" s="122"/>
      <c r="NXT176" s="122"/>
      <c r="NXU176" s="122"/>
      <c r="NXV176" s="122"/>
      <c r="NXW176" s="122"/>
      <c r="NXX176" s="122"/>
      <c r="NXY176" s="122"/>
      <c r="NXZ176" s="122"/>
      <c r="NYA176" s="122"/>
      <c r="NYB176" s="122"/>
      <c r="NYC176" s="122"/>
      <c r="NYD176" s="122"/>
      <c r="NYE176" s="122"/>
      <c r="NYF176" s="122"/>
      <c r="NYG176" s="122"/>
      <c r="NYH176" s="122"/>
      <c r="NYI176" s="122"/>
      <c r="NYJ176" s="122"/>
      <c r="NYK176" s="122"/>
      <c r="NYL176" s="122"/>
      <c r="NYM176" s="122"/>
      <c r="NYN176" s="122"/>
      <c r="NYO176" s="122"/>
      <c r="NYP176" s="122"/>
      <c r="NYQ176" s="122"/>
      <c r="NYR176" s="122"/>
      <c r="NYS176" s="122"/>
      <c r="NYT176" s="122"/>
      <c r="NYU176" s="122"/>
      <c r="NYV176" s="122"/>
      <c r="NYW176" s="122"/>
      <c r="NYX176" s="122"/>
      <c r="NYY176" s="122"/>
      <c r="NYZ176" s="122"/>
      <c r="NZA176" s="122"/>
      <c r="NZB176" s="122"/>
      <c r="NZC176" s="122"/>
      <c r="NZD176" s="122"/>
      <c r="NZE176" s="122"/>
      <c r="NZF176" s="122"/>
      <c r="NZG176" s="122"/>
      <c r="NZH176" s="122"/>
      <c r="NZI176" s="122"/>
      <c r="NZJ176" s="122"/>
      <c r="NZK176" s="122"/>
      <c r="NZL176" s="122"/>
      <c r="NZM176" s="122"/>
      <c r="NZN176" s="122"/>
      <c r="NZO176" s="122"/>
      <c r="NZP176" s="122"/>
      <c r="NZQ176" s="122"/>
      <c r="NZR176" s="122"/>
      <c r="NZS176" s="122"/>
      <c r="NZT176" s="122"/>
      <c r="NZU176" s="122"/>
      <c r="NZV176" s="122"/>
      <c r="NZW176" s="122"/>
      <c r="NZX176" s="122"/>
      <c r="NZY176" s="122"/>
      <c r="NZZ176" s="122"/>
      <c r="OAA176" s="122"/>
      <c r="OAB176" s="122"/>
      <c r="OAC176" s="122"/>
      <c r="OAD176" s="122"/>
      <c r="OAE176" s="122"/>
      <c r="OAF176" s="122"/>
      <c r="OAG176" s="122"/>
      <c r="OAH176" s="122"/>
      <c r="OAI176" s="122"/>
      <c r="OAJ176" s="122"/>
      <c r="OAK176" s="122"/>
      <c r="OAL176" s="122"/>
      <c r="OAM176" s="122"/>
      <c r="OAN176" s="122"/>
      <c r="OAO176" s="122"/>
      <c r="OAP176" s="122"/>
      <c r="OAQ176" s="122"/>
      <c r="OAR176" s="122"/>
      <c r="OAS176" s="122"/>
      <c r="OAT176" s="122"/>
      <c r="OAU176" s="122"/>
      <c r="OAV176" s="122"/>
      <c r="OAW176" s="122"/>
      <c r="OAX176" s="122"/>
      <c r="OAY176" s="122"/>
      <c r="OAZ176" s="122"/>
      <c r="OBA176" s="122"/>
      <c r="OBB176" s="122"/>
      <c r="OBC176" s="122"/>
      <c r="OBD176" s="122"/>
      <c r="OBE176" s="122"/>
      <c r="OBF176" s="122"/>
      <c r="OBG176" s="122"/>
      <c r="OBH176" s="122"/>
      <c r="OBI176" s="122"/>
      <c r="OBJ176" s="122"/>
      <c r="OBK176" s="122"/>
      <c r="OBL176" s="122"/>
      <c r="OBM176" s="122"/>
      <c r="OBN176" s="122"/>
      <c r="OBO176" s="122"/>
      <c r="OBP176" s="122"/>
      <c r="OBQ176" s="122"/>
      <c r="OBR176" s="122"/>
      <c r="OBS176" s="122"/>
      <c r="OBT176" s="122"/>
      <c r="OBU176" s="122"/>
      <c r="OBV176" s="122"/>
      <c r="OBW176" s="122"/>
      <c r="OBX176" s="122"/>
      <c r="OBY176" s="122"/>
      <c r="OBZ176" s="122"/>
      <c r="OCA176" s="122"/>
      <c r="OCB176" s="122"/>
      <c r="OCC176" s="122"/>
      <c r="OCD176" s="122"/>
      <c r="OCE176" s="122"/>
      <c r="OCF176" s="122"/>
      <c r="OCG176" s="122"/>
      <c r="OCH176" s="122"/>
      <c r="OCI176" s="122"/>
      <c r="OCJ176" s="122"/>
      <c r="OCK176" s="122"/>
      <c r="OCL176" s="122"/>
      <c r="OCM176" s="122"/>
      <c r="OCN176" s="122"/>
      <c r="OCO176" s="122"/>
      <c r="OCP176" s="122"/>
      <c r="OCQ176" s="122"/>
      <c r="OCR176" s="122"/>
      <c r="OCS176" s="122"/>
      <c r="OCT176" s="122"/>
      <c r="OCU176" s="122"/>
      <c r="OCV176" s="122"/>
      <c r="OCW176" s="122"/>
      <c r="OCX176" s="122"/>
      <c r="OCY176" s="122"/>
      <c r="OCZ176" s="122"/>
      <c r="ODA176" s="122"/>
      <c r="ODB176" s="122"/>
      <c r="ODC176" s="122"/>
      <c r="ODD176" s="122"/>
      <c r="ODE176" s="122"/>
      <c r="ODF176" s="122"/>
      <c r="ODG176" s="122"/>
      <c r="ODH176" s="122"/>
      <c r="ODI176" s="122"/>
      <c r="ODJ176" s="122"/>
      <c r="ODK176" s="122"/>
      <c r="ODL176" s="122"/>
      <c r="ODM176" s="122"/>
      <c r="ODN176" s="122"/>
      <c r="ODO176" s="122"/>
      <c r="ODP176" s="122"/>
      <c r="ODQ176" s="122"/>
      <c r="ODR176" s="122"/>
      <c r="ODS176" s="122"/>
      <c r="ODT176" s="122"/>
      <c r="ODU176" s="122"/>
      <c r="ODV176" s="122"/>
      <c r="ODW176" s="122"/>
      <c r="ODX176" s="122"/>
      <c r="ODY176" s="122"/>
      <c r="ODZ176" s="122"/>
      <c r="OEA176" s="122"/>
      <c r="OEB176" s="122"/>
      <c r="OEC176" s="122"/>
      <c r="OED176" s="122"/>
      <c r="OEE176" s="122"/>
      <c r="OEF176" s="122"/>
      <c r="OEG176" s="122"/>
      <c r="OEH176" s="122"/>
      <c r="OEI176" s="122"/>
      <c r="OEJ176" s="122"/>
      <c r="OEK176" s="122"/>
      <c r="OEL176" s="122"/>
      <c r="OEM176" s="122"/>
      <c r="OEN176" s="122"/>
      <c r="OEO176" s="122"/>
      <c r="OEP176" s="122"/>
      <c r="OEQ176" s="122"/>
      <c r="OER176" s="122"/>
      <c r="OES176" s="122"/>
      <c r="OET176" s="122"/>
      <c r="OEU176" s="122"/>
      <c r="OEV176" s="122"/>
      <c r="OEW176" s="122"/>
      <c r="OEX176" s="122"/>
      <c r="OEY176" s="122"/>
      <c r="OEZ176" s="122"/>
      <c r="OFA176" s="122"/>
      <c r="OFB176" s="122"/>
      <c r="OFC176" s="122"/>
      <c r="OFD176" s="122"/>
      <c r="OFE176" s="122"/>
      <c r="OFF176" s="122"/>
      <c r="OFG176" s="122"/>
      <c r="OFH176" s="122"/>
      <c r="OFI176" s="122"/>
      <c r="OFJ176" s="122"/>
      <c r="OFK176" s="122"/>
      <c r="OFL176" s="122"/>
      <c r="OFM176" s="122"/>
      <c r="OFN176" s="122"/>
      <c r="OFO176" s="122"/>
      <c r="OFP176" s="122"/>
      <c r="OFQ176" s="122"/>
      <c r="OFR176" s="122"/>
      <c r="OFS176" s="122"/>
      <c r="OFT176" s="122"/>
      <c r="OFU176" s="122"/>
      <c r="OFV176" s="122"/>
      <c r="OFW176" s="122"/>
      <c r="OFX176" s="122"/>
      <c r="OFY176" s="122"/>
      <c r="OFZ176" s="122"/>
      <c r="OGA176" s="122"/>
      <c r="OGB176" s="122"/>
      <c r="OGC176" s="122"/>
      <c r="OGD176" s="122"/>
      <c r="OGE176" s="122"/>
      <c r="OGF176" s="122"/>
      <c r="OGG176" s="122"/>
      <c r="OGH176" s="122"/>
      <c r="OGI176" s="122"/>
      <c r="OGJ176" s="122"/>
      <c r="OGK176" s="122"/>
      <c r="OGL176" s="122"/>
      <c r="OGM176" s="122"/>
      <c r="OGN176" s="122"/>
      <c r="OGO176" s="122"/>
      <c r="OGP176" s="122"/>
      <c r="OGQ176" s="122"/>
      <c r="OGR176" s="122"/>
      <c r="OGS176" s="122"/>
      <c r="OGT176" s="122"/>
      <c r="OGU176" s="122"/>
      <c r="OGV176" s="122"/>
      <c r="OGW176" s="122"/>
      <c r="OGX176" s="122"/>
      <c r="OGY176" s="122"/>
      <c r="OGZ176" s="122"/>
      <c r="OHA176" s="122"/>
      <c r="OHB176" s="122"/>
      <c r="OHC176" s="122"/>
      <c r="OHD176" s="122"/>
      <c r="OHE176" s="122"/>
      <c r="OHF176" s="122"/>
      <c r="OHG176" s="122"/>
      <c r="OHH176" s="122"/>
      <c r="OHI176" s="122"/>
      <c r="OHJ176" s="122"/>
      <c r="OHK176" s="122"/>
      <c r="OHL176" s="122"/>
      <c r="OHM176" s="122"/>
      <c r="OHN176" s="122"/>
      <c r="OHO176" s="122"/>
      <c r="OHP176" s="122"/>
      <c r="OHQ176" s="122"/>
      <c r="OHR176" s="122"/>
      <c r="OHS176" s="122"/>
      <c r="OHT176" s="122"/>
      <c r="OHU176" s="122"/>
      <c r="OHV176" s="122"/>
      <c r="OHW176" s="122"/>
      <c r="OHX176" s="122"/>
      <c r="OHY176" s="122"/>
      <c r="OHZ176" s="122"/>
      <c r="OIA176" s="122"/>
      <c r="OIB176" s="122"/>
      <c r="OIC176" s="122"/>
      <c r="OID176" s="122"/>
      <c r="OIE176" s="122"/>
      <c r="OIF176" s="122"/>
      <c r="OIG176" s="122"/>
      <c r="OIH176" s="122"/>
      <c r="OII176" s="122"/>
      <c r="OIJ176" s="122"/>
      <c r="OIK176" s="122"/>
      <c r="OIL176" s="122"/>
      <c r="OIM176" s="122"/>
      <c r="OIN176" s="122"/>
      <c r="OIO176" s="122"/>
      <c r="OIP176" s="122"/>
      <c r="OIQ176" s="122"/>
      <c r="OIR176" s="122"/>
      <c r="OIS176" s="122"/>
      <c r="OIT176" s="122"/>
      <c r="OIU176" s="122"/>
      <c r="OIV176" s="122"/>
      <c r="OIW176" s="122"/>
      <c r="OIX176" s="122"/>
      <c r="OIY176" s="122"/>
      <c r="OIZ176" s="122"/>
      <c r="OJA176" s="122"/>
      <c r="OJB176" s="122"/>
      <c r="OJC176" s="122"/>
      <c r="OJD176" s="122"/>
      <c r="OJE176" s="122"/>
      <c r="OJF176" s="122"/>
      <c r="OJG176" s="122"/>
      <c r="OJH176" s="122"/>
      <c r="OJI176" s="122"/>
      <c r="OJJ176" s="122"/>
      <c r="OJK176" s="122"/>
      <c r="OJL176" s="122"/>
      <c r="OJM176" s="122"/>
      <c r="OJN176" s="122"/>
      <c r="OJO176" s="122"/>
      <c r="OJP176" s="122"/>
      <c r="OJQ176" s="122"/>
      <c r="OJR176" s="122"/>
      <c r="OJS176" s="122"/>
      <c r="OJT176" s="122"/>
      <c r="OJU176" s="122"/>
      <c r="OJV176" s="122"/>
      <c r="OJW176" s="122"/>
      <c r="OJX176" s="122"/>
      <c r="OJY176" s="122"/>
      <c r="OJZ176" s="122"/>
      <c r="OKA176" s="122"/>
      <c r="OKB176" s="122"/>
      <c r="OKC176" s="122"/>
      <c r="OKD176" s="122"/>
      <c r="OKE176" s="122"/>
      <c r="OKF176" s="122"/>
      <c r="OKG176" s="122"/>
      <c r="OKH176" s="122"/>
      <c r="OKI176" s="122"/>
      <c r="OKJ176" s="122"/>
      <c r="OKK176" s="122"/>
      <c r="OKL176" s="122"/>
      <c r="OKM176" s="122"/>
      <c r="OKN176" s="122"/>
      <c r="OKO176" s="122"/>
      <c r="OKP176" s="122"/>
      <c r="OKQ176" s="122"/>
      <c r="OKR176" s="122"/>
      <c r="OKS176" s="122"/>
      <c r="OKT176" s="122"/>
      <c r="OKU176" s="122"/>
      <c r="OKV176" s="122"/>
      <c r="OKW176" s="122"/>
      <c r="OKX176" s="122"/>
      <c r="OKY176" s="122"/>
      <c r="OKZ176" s="122"/>
      <c r="OLA176" s="122"/>
      <c r="OLB176" s="122"/>
      <c r="OLC176" s="122"/>
      <c r="OLD176" s="122"/>
      <c r="OLE176" s="122"/>
      <c r="OLF176" s="122"/>
      <c r="OLG176" s="122"/>
      <c r="OLH176" s="122"/>
      <c r="OLI176" s="122"/>
      <c r="OLJ176" s="122"/>
      <c r="OLK176" s="122"/>
      <c r="OLL176" s="122"/>
      <c r="OLM176" s="122"/>
      <c r="OLN176" s="122"/>
      <c r="OLO176" s="122"/>
      <c r="OLP176" s="122"/>
      <c r="OLQ176" s="122"/>
      <c r="OLR176" s="122"/>
      <c r="OLS176" s="122"/>
      <c r="OLT176" s="122"/>
      <c r="OLU176" s="122"/>
      <c r="OLV176" s="122"/>
      <c r="OLW176" s="122"/>
      <c r="OLX176" s="122"/>
      <c r="OLY176" s="122"/>
      <c r="OLZ176" s="122"/>
      <c r="OMA176" s="122"/>
      <c r="OMB176" s="122"/>
      <c r="OMC176" s="122"/>
      <c r="OMD176" s="122"/>
      <c r="OME176" s="122"/>
      <c r="OMF176" s="122"/>
      <c r="OMG176" s="122"/>
      <c r="OMH176" s="122"/>
      <c r="OMI176" s="122"/>
      <c r="OMJ176" s="122"/>
      <c r="OMK176" s="122"/>
      <c r="OML176" s="122"/>
      <c r="OMM176" s="122"/>
      <c r="OMN176" s="122"/>
      <c r="OMO176" s="122"/>
      <c r="OMP176" s="122"/>
      <c r="OMQ176" s="122"/>
      <c r="OMR176" s="122"/>
      <c r="OMS176" s="122"/>
      <c r="OMT176" s="122"/>
      <c r="OMU176" s="122"/>
      <c r="OMV176" s="122"/>
      <c r="OMW176" s="122"/>
      <c r="OMX176" s="122"/>
      <c r="OMY176" s="122"/>
      <c r="OMZ176" s="122"/>
      <c r="ONA176" s="122"/>
      <c r="ONB176" s="122"/>
      <c r="ONC176" s="122"/>
      <c r="OND176" s="122"/>
      <c r="ONE176" s="122"/>
      <c r="ONF176" s="122"/>
      <c r="ONG176" s="122"/>
      <c r="ONH176" s="122"/>
      <c r="ONI176" s="122"/>
      <c r="ONJ176" s="122"/>
      <c r="ONK176" s="122"/>
      <c r="ONL176" s="122"/>
      <c r="ONM176" s="122"/>
      <c r="ONN176" s="122"/>
      <c r="ONO176" s="122"/>
      <c r="ONP176" s="122"/>
      <c r="ONQ176" s="122"/>
      <c r="ONR176" s="122"/>
      <c r="ONS176" s="122"/>
      <c r="ONT176" s="122"/>
      <c r="ONU176" s="122"/>
      <c r="ONV176" s="122"/>
      <c r="ONW176" s="122"/>
      <c r="ONX176" s="122"/>
      <c r="ONY176" s="122"/>
      <c r="ONZ176" s="122"/>
      <c r="OOA176" s="122"/>
      <c r="OOB176" s="122"/>
      <c r="OOC176" s="122"/>
      <c r="OOD176" s="122"/>
      <c r="OOE176" s="122"/>
      <c r="OOF176" s="122"/>
      <c r="OOG176" s="122"/>
      <c r="OOH176" s="122"/>
      <c r="OOI176" s="122"/>
      <c r="OOJ176" s="122"/>
      <c r="OOK176" s="122"/>
      <c r="OOL176" s="122"/>
      <c r="OOM176" s="122"/>
      <c r="OON176" s="122"/>
      <c r="OOO176" s="122"/>
      <c r="OOP176" s="122"/>
      <c r="OOQ176" s="122"/>
      <c r="OOR176" s="122"/>
      <c r="OOS176" s="122"/>
      <c r="OOT176" s="122"/>
      <c r="OOU176" s="122"/>
      <c r="OOV176" s="122"/>
      <c r="OOW176" s="122"/>
      <c r="OOX176" s="122"/>
      <c r="OOY176" s="122"/>
      <c r="OOZ176" s="122"/>
      <c r="OPA176" s="122"/>
      <c r="OPB176" s="122"/>
      <c r="OPC176" s="122"/>
      <c r="OPD176" s="122"/>
      <c r="OPE176" s="122"/>
      <c r="OPF176" s="122"/>
      <c r="OPG176" s="122"/>
      <c r="OPH176" s="122"/>
      <c r="OPI176" s="122"/>
      <c r="OPJ176" s="122"/>
      <c r="OPK176" s="122"/>
      <c r="OPL176" s="122"/>
      <c r="OPM176" s="122"/>
      <c r="OPN176" s="122"/>
      <c r="OPO176" s="122"/>
      <c r="OPP176" s="122"/>
      <c r="OPQ176" s="122"/>
      <c r="OPR176" s="122"/>
      <c r="OPS176" s="122"/>
      <c r="OPT176" s="122"/>
      <c r="OPU176" s="122"/>
      <c r="OPV176" s="122"/>
      <c r="OPW176" s="122"/>
      <c r="OPX176" s="122"/>
      <c r="OPY176" s="122"/>
      <c r="OPZ176" s="122"/>
      <c r="OQA176" s="122"/>
      <c r="OQB176" s="122"/>
      <c r="OQC176" s="122"/>
      <c r="OQD176" s="122"/>
      <c r="OQE176" s="122"/>
      <c r="OQF176" s="122"/>
      <c r="OQG176" s="122"/>
      <c r="OQH176" s="122"/>
      <c r="OQI176" s="122"/>
      <c r="OQJ176" s="122"/>
      <c r="OQK176" s="122"/>
      <c r="OQL176" s="122"/>
      <c r="OQM176" s="122"/>
      <c r="OQN176" s="122"/>
      <c r="OQO176" s="122"/>
      <c r="OQP176" s="122"/>
      <c r="OQQ176" s="122"/>
      <c r="OQR176" s="122"/>
      <c r="OQS176" s="122"/>
      <c r="OQT176" s="122"/>
      <c r="OQU176" s="122"/>
      <c r="OQV176" s="122"/>
      <c r="OQW176" s="122"/>
      <c r="OQX176" s="122"/>
      <c r="OQY176" s="122"/>
      <c r="OQZ176" s="122"/>
      <c r="ORA176" s="122"/>
      <c r="ORB176" s="122"/>
      <c r="ORC176" s="122"/>
      <c r="ORD176" s="122"/>
      <c r="ORE176" s="122"/>
      <c r="ORF176" s="122"/>
      <c r="ORG176" s="122"/>
      <c r="ORH176" s="122"/>
      <c r="ORI176" s="122"/>
      <c r="ORJ176" s="122"/>
      <c r="ORK176" s="122"/>
      <c r="ORL176" s="122"/>
      <c r="ORM176" s="122"/>
      <c r="ORN176" s="122"/>
      <c r="ORO176" s="122"/>
      <c r="ORP176" s="122"/>
      <c r="ORQ176" s="122"/>
      <c r="ORR176" s="122"/>
      <c r="ORS176" s="122"/>
      <c r="ORT176" s="122"/>
      <c r="ORU176" s="122"/>
      <c r="ORV176" s="122"/>
      <c r="ORW176" s="122"/>
      <c r="ORX176" s="122"/>
      <c r="ORY176" s="122"/>
      <c r="ORZ176" s="122"/>
      <c r="OSA176" s="122"/>
      <c r="OSB176" s="122"/>
      <c r="OSC176" s="122"/>
      <c r="OSD176" s="122"/>
      <c r="OSE176" s="122"/>
      <c r="OSF176" s="122"/>
      <c r="OSG176" s="122"/>
      <c r="OSH176" s="122"/>
      <c r="OSI176" s="122"/>
      <c r="OSJ176" s="122"/>
      <c r="OSK176" s="122"/>
      <c r="OSL176" s="122"/>
      <c r="OSM176" s="122"/>
      <c r="OSN176" s="122"/>
      <c r="OSO176" s="122"/>
      <c r="OSP176" s="122"/>
      <c r="OSQ176" s="122"/>
      <c r="OSR176" s="122"/>
      <c r="OSS176" s="122"/>
      <c r="OST176" s="122"/>
      <c r="OSU176" s="122"/>
      <c r="OSV176" s="122"/>
      <c r="OSW176" s="122"/>
      <c r="OSX176" s="122"/>
      <c r="OSY176" s="122"/>
      <c r="OSZ176" s="122"/>
      <c r="OTA176" s="122"/>
      <c r="OTB176" s="122"/>
      <c r="OTC176" s="122"/>
      <c r="OTD176" s="122"/>
      <c r="OTE176" s="122"/>
      <c r="OTF176" s="122"/>
      <c r="OTG176" s="122"/>
      <c r="OTH176" s="122"/>
      <c r="OTI176" s="122"/>
      <c r="OTJ176" s="122"/>
      <c r="OTK176" s="122"/>
      <c r="OTL176" s="122"/>
      <c r="OTM176" s="122"/>
      <c r="OTN176" s="122"/>
      <c r="OTO176" s="122"/>
      <c r="OTP176" s="122"/>
      <c r="OTQ176" s="122"/>
      <c r="OTR176" s="122"/>
      <c r="OTS176" s="122"/>
      <c r="OTT176" s="122"/>
      <c r="OTU176" s="122"/>
      <c r="OTV176" s="122"/>
      <c r="OTW176" s="122"/>
      <c r="OTX176" s="122"/>
      <c r="OTY176" s="122"/>
      <c r="OTZ176" s="122"/>
      <c r="OUA176" s="122"/>
      <c r="OUB176" s="122"/>
      <c r="OUC176" s="122"/>
      <c r="OUD176" s="122"/>
      <c r="OUE176" s="122"/>
      <c r="OUF176" s="122"/>
      <c r="OUG176" s="122"/>
      <c r="OUH176" s="122"/>
      <c r="OUI176" s="122"/>
      <c r="OUJ176" s="122"/>
      <c r="OUK176" s="122"/>
      <c r="OUL176" s="122"/>
      <c r="OUM176" s="122"/>
      <c r="OUN176" s="122"/>
      <c r="OUO176" s="122"/>
      <c r="OUP176" s="122"/>
      <c r="OUQ176" s="122"/>
      <c r="OUR176" s="122"/>
      <c r="OUS176" s="122"/>
      <c r="OUT176" s="122"/>
      <c r="OUU176" s="122"/>
      <c r="OUV176" s="122"/>
      <c r="OUW176" s="122"/>
      <c r="OUX176" s="122"/>
      <c r="OUY176" s="122"/>
      <c r="OUZ176" s="122"/>
      <c r="OVA176" s="122"/>
      <c r="OVB176" s="122"/>
      <c r="OVC176" s="122"/>
      <c r="OVD176" s="122"/>
      <c r="OVE176" s="122"/>
      <c r="OVF176" s="122"/>
      <c r="OVG176" s="122"/>
      <c r="OVH176" s="122"/>
      <c r="OVI176" s="122"/>
      <c r="OVJ176" s="122"/>
      <c r="OVK176" s="122"/>
      <c r="OVL176" s="122"/>
      <c r="OVM176" s="122"/>
      <c r="OVN176" s="122"/>
      <c r="OVO176" s="122"/>
      <c r="OVP176" s="122"/>
      <c r="OVQ176" s="122"/>
      <c r="OVR176" s="122"/>
      <c r="OVS176" s="122"/>
      <c r="OVT176" s="122"/>
      <c r="OVU176" s="122"/>
      <c r="OVV176" s="122"/>
      <c r="OVW176" s="122"/>
      <c r="OVX176" s="122"/>
      <c r="OVY176" s="122"/>
      <c r="OVZ176" s="122"/>
      <c r="OWA176" s="122"/>
      <c r="OWB176" s="122"/>
      <c r="OWC176" s="122"/>
      <c r="OWD176" s="122"/>
      <c r="OWE176" s="122"/>
      <c r="OWF176" s="122"/>
      <c r="OWG176" s="122"/>
      <c r="OWH176" s="122"/>
      <c r="OWI176" s="122"/>
      <c r="OWJ176" s="122"/>
      <c r="OWK176" s="122"/>
      <c r="OWL176" s="122"/>
      <c r="OWM176" s="122"/>
      <c r="OWN176" s="122"/>
      <c r="OWO176" s="122"/>
      <c r="OWP176" s="122"/>
      <c r="OWQ176" s="122"/>
      <c r="OWR176" s="122"/>
      <c r="OWS176" s="122"/>
      <c r="OWT176" s="122"/>
      <c r="OWU176" s="122"/>
      <c r="OWV176" s="122"/>
      <c r="OWW176" s="122"/>
      <c r="OWX176" s="122"/>
      <c r="OWY176" s="122"/>
      <c r="OWZ176" s="122"/>
      <c r="OXA176" s="122"/>
      <c r="OXB176" s="122"/>
      <c r="OXC176" s="122"/>
      <c r="OXD176" s="122"/>
      <c r="OXE176" s="122"/>
      <c r="OXF176" s="122"/>
      <c r="OXG176" s="122"/>
      <c r="OXH176" s="122"/>
      <c r="OXI176" s="122"/>
      <c r="OXJ176" s="122"/>
      <c r="OXK176" s="122"/>
      <c r="OXL176" s="122"/>
      <c r="OXM176" s="122"/>
      <c r="OXN176" s="122"/>
      <c r="OXO176" s="122"/>
      <c r="OXP176" s="122"/>
      <c r="OXQ176" s="122"/>
      <c r="OXR176" s="122"/>
      <c r="OXS176" s="122"/>
      <c r="OXT176" s="122"/>
      <c r="OXU176" s="122"/>
      <c r="OXV176" s="122"/>
      <c r="OXW176" s="122"/>
      <c r="OXX176" s="122"/>
      <c r="OXY176" s="122"/>
      <c r="OXZ176" s="122"/>
      <c r="OYA176" s="122"/>
      <c r="OYB176" s="122"/>
      <c r="OYC176" s="122"/>
      <c r="OYD176" s="122"/>
      <c r="OYE176" s="122"/>
      <c r="OYF176" s="122"/>
      <c r="OYG176" s="122"/>
      <c r="OYH176" s="122"/>
      <c r="OYI176" s="122"/>
      <c r="OYJ176" s="122"/>
      <c r="OYK176" s="122"/>
      <c r="OYL176" s="122"/>
      <c r="OYM176" s="122"/>
      <c r="OYN176" s="122"/>
      <c r="OYO176" s="122"/>
      <c r="OYP176" s="122"/>
      <c r="OYQ176" s="122"/>
      <c r="OYR176" s="122"/>
      <c r="OYS176" s="122"/>
      <c r="OYT176" s="122"/>
      <c r="OYU176" s="122"/>
      <c r="OYV176" s="122"/>
      <c r="OYW176" s="122"/>
      <c r="OYX176" s="122"/>
      <c r="OYY176" s="122"/>
      <c r="OYZ176" s="122"/>
      <c r="OZA176" s="122"/>
      <c r="OZB176" s="122"/>
      <c r="OZC176" s="122"/>
      <c r="OZD176" s="122"/>
      <c r="OZE176" s="122"/>
      <c r="OZF176" s="122"/>
      <c r="OZG176" s="122"/>
      <c r="OZH176" s="122"/>
      <c r="OZI176" s="122"/>
      <c r="OZJ176" s="122"/>
      <c r="OZK176" s="122"/>
      <c r="OZL176" s="122"/>
      <c r="OZM176" s="122"/>
      <c r="OZN176" s="122"/>
      <c r="OZO176" s="122"/>
      <c r="OZP176" s="122"/>
      <c r="OZQ176" s="122"/>
      <c r="OZR176" s="122"/>
      <c r="OZS176" s="122"/>
      <c r="OZT176" s="122"/>
      <c r="OZU176" s="122"/>
      <c r="OZV176" s="122"/>
      <c r="OZW176" s="122"/>
      <c r="OZX176" s="122"/>
      <c r="OZY176" s="122"/>
      <c r="OZZ176" s="122"/>
      <c r="PAA176" s="122"/>
      <c r="PAB176" s="122"/>
      <c r="PAC176" s="122"/>
      <c r="PAD176" s="122"/>
      <c r="PAE176" s="122"/>
      <c r="PAF176" s="122"/>
      <c r="PAG176" s="122"/>
      <c r="PAH176" s="122"/>
      <c r="PAI176" s="122"/>
      <c r="PAJ176" s="122"/>
      <c r="PAK176" s="122"/>
      <c r="PAL176" s="122"/>
      <c r="PAM176" s="122"/>
      <c r="PAN176" s="122"/>
      <c r="PAO176" s="122"/>
      <c r="PAP176" s="122"/>
      <c r="PAQ176" s="122"/>
      <c r="PAR176" s="122"/>
      <c r="PAS176" s="122"/>
      <c r="PAT176" s="122"/>
      <c r="PAU176" s="122"/>
      <c r="PAV176" s="122"/>
      <c r="PAW176" s="122"/>
      <c r="PAX176" s="122"/>
      <c r="PAY176" s="122"/>
      <c r="PAZ176" s="122"/>
      <c r="PBA176" s="122"/>
      <c r="PBB176" s="122"/>
      <c r="PBC176" s="122"/>
      <c r="PBD176" s="122"/>
      <c r="PBE176" s="122"/>
      <c r="PBF176" s="122"/>
      <c r="PBG176" s="122"/>
      <c r="PBH176" s="122"/>
      <c r="PBI176" s="122"/>
      <c r="PBJ176" s="122"/>
      <c r="PBK176" s="122"/>
      <c r="PBL176" s="122"/>
      <c r="PBM176" s="122"/>
      <c r="PBN176" s="122"/>
      <c r="PBO176" s="122"/>
      <c r="PBP176" s="122"/>
      <c r="PBQ176" s="122"/>
      <c r="PBR176" s="122"/>
      <c r="PBS176" s="122"/>
      <c r="PBT176" s="122"/>
      <c r="PBU176" s="122"/>
      <c r="PBV176" s="122"/>
      <c r="PBW176" s="122"/>
      <c r="PBX176" s="122"/>
      <c r="PBY176" s="122"/>
      <c r="PBZ176" s="122"/>
      <c r="PCA176" s="122"/>
      <c r="PCB176" s="122"/>
      <c r="PCC176" s="122"/>
      <c r="PCD176" s="122"/>
      <c r="PCE176" s="122"/>
      <c r="PCF176" s="122"/>
      <c r="PCG176" s="122"/>
      <c r="PCH176" s="122"/>
      <c r="PCI176" s="122"/>
      <c r="PCJ176" s="122"/>
      <c r="PCK176" s="122"/>
      <c r="PCL176" s="122"/>
      <c r="PCM176" s="122"/>
      <c r="PCN176" s="122"/>
      <c r="PCO176" s="122"/>
      <c r="PCP176" s="122"/>
      <c r="PCQ176" s="122"/>
      <c r="PCR176" s="122"/>
      <c r="PCS176" s="122"/>
      <c r="PCT176" s="122"/>
      <c r="PCU176" s="122"/>
      <c r="PCV176" s="122"/>
      <c r="PCW176" s="122"/>
      <c r="PCX176" s="122"/>
      <c r="PCY176" s="122"/>
      <c r="PCZ176" s="122"/>
      <c r="PDA176" s="122"/>
      <c r="PDB176" s="122"/>
      <c r="PDC176" s="122"/>
      <c r="PDD176" s="122"/>
      <c r="PDE176" s="122"/>
      <c r="PDF176" s="122"/>
      <c r="PDG176" s="122"/>
      <c r="PDH176" s="122"/>
      <c r="PDI176" s="122"/>
      <c r="PDJ176" s="122"/>
      <c r="PDK176" s="122"/>
      <c r="PDL176" s="122"/>
      <c r="PDM176" s="122"/>
      <c r="PDN176" s="122"/>
      <c r="PDO176" s="122"/>
      <c r="PDP176" s="122"/>
      <c r="PDQ176" s="122"/>
      <c r="PDR176" s="122"/>
      <c r="PDS176" s="122"/>
      <c r="PDT176" s="122"/>
      <c r="PDU176" s="122"/>
      <c r="PDV176" s="122"/>
      <c r="PDW176" s="122"/>
      <c r="PDX176" s="122"/>
      <c r="PDY176" s="122"/>
      <c r="PDZ176" s="122"/>
      <c r="PEA176" s="122"/>
      <c r="PEB176" s="122"/>
      <c r="PEC176" s="122"/>
      <c r="PED176" s="122"/>
      <c r="PEE176" s="122"/>
      <c r="PEF176" s="122"/>
      <c r="PEG176" s="122"/>
      <c r="PEH176" s="122"/>
      <c r="PEI176" s="122"/>
      <c r="PEJ176" s="122"/>
      <c r="PEK176" s="122"/>
      <c r="PEL176" s="122"/>
      <c r="PEM176" s="122"/>
      <c r="PEN176" s="122"/>
      <c r="PEO176" s="122"/>
      <c r="PEP176" s="122"/>
      <c r="PEQ176" s="122"/>
      <c r="PER176" s="122"/>
      <c r="PES176" s="122"/>
      <c r="PET176" s="122"/>
      <c r="PEU176" s="122"/>
      <c r="PEV176" s="122"/>
      <c r="PEW176" s="122"/>
      <c r="PEX176" s="122"/>
      <c r="PEY176" s="122"/>
      <c r="PEZ176" s="122"/>
      <c r="PFA176" s="122"/>
      <c r="PFB176" s="122"/>
      <c r="PFC176" s="122"/>
      <c r="PFD176" s="122"/>
      <c r="PFE176" s="122"/>
      <c r="PFF176" s="122"/>
      <c r="PFG176" s="122"/>
      <c r="PFH176" s="122"/>
      <c r="PFI176" s="122"/>
      <c r="PFJ176" s="122"/>
      <c r="PFK176" s="122"/>
      <c r="PFL176" s="122"/>
      <c r="PFM176" s="122"/>
      <c r="PFN176" s="122"/>
      <c r="PFO176" s="122"/>
      <c r="PFP176" s="122"/>
      <c r="PFQ176" s="122"/>
      <c r="PFR176" s="122"/>
      <c r="PFS176" s="122"/>
      <c r="PFT176" s="122"/>
      <c r="PFU176" s="122"/>
      <c r="PFV176" s="122"/>
      <c r="PFW176" s="122"/>
      <c r="PFX176" s="122"/>
      <c r="PFY176" s="122"/>
      <c r="PFZ176" s="122"/>
      <c r="PGA176" s="122"/>
      <c r="PGB176" s="122"/>
      <c r="PGC176" s="122"/>
      <c r="PGD176" s="122"/>
      <c r="PGE176" s="122"/>
      <c r="PGF176" s="122"/>
      <c r="PGG176" s="122"/>
      <c r="PGH176" s="122"/>
      <c r="PGI176" s="122"/>
      <c r="PGJ176" s="122"/>
      <c r="PGK176" s="122"/>
      <c r="PGL176" s="122"/>
      <c r="PGM176" s="122"/>
      <c r="PGN176" s="122"/>
      <c r="PGO176" s="122"/>
      <c r="PGP176" s="122"/>
      <c r="PGQ176" s="122"/>
      <c r="PGR176" s="122"/>
      <c r="PGS176" s="122"/>
      <c r="PGT176" s="122"/>
      <c r="PGU176" s="122"/>
      <c r="PGV176" s="122"/>
      <c r="PGW176" s="122"/>
      <c r="PGX176" s="122"/>
      <c r="PGY176" s="122"/>
      <c r="PGZ176" s="122"/>
      <c r="PHA176" s="122"/>
      <c r="PHB176" s="122"/>
      <c r="PHC176" s="122"/>
      <c r="PHD176" s="122"/>
      <c r="PHE176" s="122"/>
      <c r="PHF176" s="122"/>
      <c r="PHG176" s="122"/>
      <c r="PHH176" s="122"/>
      <c r="PHI176" s="122"/>
      <c r="PHJ176" s="122"/>
      <c r="PHK176" s="122"/>
      <c r="PHL176" s="122"/>
      <c r="PHM176" s="122"/>
      <c r="PHN176" s="122"/>
      <c r="PHO176" s="122"/>
      <c r="PHP176" s="122"/>
      <c r="PHQ176" s="122"/>
      <c r="PHR176" s="122"/>
      <c r="PHS176" s="122"/>
      <c r="PHT176" s="122"/>
      <c r="PHU176" s="122"/>
      <c r="PHV176" s="122"/>
      <c r="PHW176" s="122"/>
      <c r="PHX176" s="122"/>
      <c r="PHY176" s="122"/>
      <c r="PHZ176" s="122"/>
      <c r="PIA176" s="122"/>
      <c r="PIB176" s="122"/>
      <c r="PIC176" s="122"/>
      <c r="PID176" s="122"/>
      <c r="PIE176" s="122"/>
      <c r="PIF176" s="122"/>
      <c r="PIG176" s="122"/>
      <c r="PIH176" s="122"/>
      <c r="PII176" s="122"/>
      <c r="PIJ176" s="122"/>
      <c r="PIK176" s="122"/>
      <c r="PIL176" s="122"/>
      <c r="PIM176" s="122"/>
      <c r="PIN176" s="122"/>
      <c r="PIO176" s="122"/>
      <c r="PIP176" s="122"/>
      <c r="PIQ176" s="122"/>
      <c r="PIR176" s="122"/>
      <c r="PIS176" s="122"/>
      <c r="PIT176" s="122"/>
      <c r="PIU176" s="122"/>
      <c r="PIV176" s="122"/>
      <c r="PIW176" s="122"/>
      <c r="PIX176" s="122"/>
      <c r="PIY176" s="122"/>
      <c r="PIZ176" s="122"/>
      <c r="PJA176" s="122"/>
      <c r="PJB176" s="122"/>
      <c r="PJC176" s="122"/>
      <c r="PJD176" s="122"/>
      <c r="PJE176" s="122"/>
      <c r="PJF176" s="122"/>
      <c r="PJG176" s="122"/>
      <c r="PJH176" s="122"/>
      <c r="PJI176" s="122"/>
      <c r="PJJ176" s="122"/>
      <c r="PJK176" s="122"/>
      <c r="PJL176" s="122"/>
      <c r="PJM176" s="122"/>
      <c r="PJN176" s="122"/>
      <c r="PJO176" s="122"/>
      <c r="PJP176" s="122"/>
      <c r="PJQ176" s="122"/>
      <c r="PJR176" s="122"/>
      <c r="PJS176" s="122"/>
      <c r="PJT176" s="122"/>
      <c r="PJU176" s="122"/>
      <c r="PJV176" s="122"/>
      <c r="PJW176" s="122"/>
      <c r="PJX176" s="122"/>
      <c r="PJY176" s="122"/>
      <c r="PJZ176" s="122"/>
      <c r="PKA176" s="122"/>
      <c r="PKB176" s="122"/>
      <c r="PKC176" s="122"/>
      <c r="PKD176" s="122"/>
      <c r="PKE176" s="122"/>
      <c r="PKF176" s="122"/>
      <c r="PKG176" s="122"/>
      <c r="PKH176" s="122"/>
      <c r="PKI176" s="122"/>
      <c r="PKJ176" s="122"/>
      <c r="PKK176" s="122"/>
      <c r="PKL176" s="122"/>
      <c r="PKM176" s="122"/>
      <c r="PKN176" s="122"/>
      <c r="PKO176" s="122"/>
      <c r="PKP176" s="122"/>
      <c r="PKQ176" s="122"/>
      <c r="PKR176" s="122"/>
      <c r="PKS176" s="122"/>
      <c r="PKT176" s="122"/>
      <c r="PKU176" s="122"/>
      <c r="PKV176" s="122"/>
      <c r="PKW176" s="122"/>
      <c r="PKX176" s="122"/>
      <c r="PKY176" s="122"/>
      <c r="PKZ176" s="122"/>
      <c r="PLA176" s="122"/>
      <c r="PLB176" s="122"/>
      <c r="PLC176" s="122"/>
      <c r="PLD176" s="122"/>
      <c r="PLE176" s="122"/>
      <c r="PLF176" s="122"/>
      <c r="PLG176" s="122"/>
      <c r="PLH176" s="122"/>
      <c r="PLI176" s="122"/>
      <c r="PLJ176" s="122"/>
      <c r="PLK176" s="122"/>
      <c r="PLL176" s="122"/>
      <c r="PLM176" s="122"/>
      <c r="PLN176" s="122"/>
      <c r="PLO176" s="122"/>
      <c r="PLP176" s="122"/>
      <c r="PLQ176" s="122"/>
      <c r="PLR176" s="122"/>
      <c r="PLS176" s="122"/>
      <c r="PLT176" s="122"/>
      <c r="PLU176" s="122"/>
      <c r="PLV176" s="122"/>
      <c r="PLW176" s="122"/>
      <c r="PLX176" s="122"/>
      <c r="PLY176" s="122"/>
      <c r="PLZ176" s="122"/>
      <c r="PMA176" s="122"/>
      <c r="PMB176" s="122"/>
      <c r="PMC176" s="122"/>
      <c r="PMD176" s="122"/>
      <c r="PME176" s="122"/>
      <c r="PMF176" s="122"/>
      <c r="PMG176" s="122"/>
      <c r="PMH176" s="122"/>
      <c r="PMI176" s="122"/>
      <c r="PMJ176" s="122"/>
      <c r="PMK176" s="122"/>
      <c r="PML176" s="122"/>
      <c r="PMM176" s="122"/>
      <c r="PMN176" s="122"/>
      <c r="PMO176" s="122"/>
      <c r="PMP176" s="122"/>
      <c r="PMQ176" s="122"/>
      <c r="PMR176" s="122"/>
      <c r="PMS176" s="122"/>
      <c r="PMT176" s="122"/>
      <c r="PMU176" s="122"/>
      <c r="PMV176" s="122"/>
      <c r="PMW176" s="122"/>
      <c r="PMX176" s="122"/>
      <c r="PMY176" s="122"/>
      <c r="PMZ176" s="122"/>
      <c r="PNA176" s="122"/>
      <c r="PNB176" s="122"/>
      <c r="PNC176" s="122"/>
      <c r="PND176" s="122"/>
      <c r="PNE176" s="122"/>
      <c r="PNF176" s="122"/>
      <c r="PNG176" s="122"/>
      <c r="PNH176" s="122"/>
      <c r="PNI176" s="122"/>
      <c r="PNJ176" s="122"/>
      <c r="PNK176" s="122"/>
      <c r="PNL176" s="122"/>
      <c r="PNM176" s="122"/>
      <c r="PNN176" s="122"/>
      <c r="PNO176" s="122"/>
      <c r="PNP176" s="122"/>
      <c r="PNQ176" s="122"/>
      <c r="PNR176" s="122"/>
      <c r="PNS176" s="122"/>
      <c r="PNT176" s="122"/>
      <c r="PNU176" s="122"/>
      <c r="PNV176" s="122"/>
      <c r="PNW176" s="122"/>
      <c r="PNX176" s="122"/>
      <c r="PNY176" s="122"/>
      <c r="PNZ176" s="122"/>
      <c r="POA176" s="122"/>
      <c r="POB176" s="122"/>
      <c r="POC176" s="122"/>
      <c r="POD176" s="122"/>
      <c r="POE176" s="122"/>
      <c r="POF176" s="122"/>
      <c r="POG176" s="122"/>
      <c r="POH176" s="122"/>
      <c r="POI176" s="122"/>
      <c r="POJ176" s="122"/>
      <c r="POK176" s="122"/>
      <c r="POL176" s="122"/>
      <c r="POM176" s="122"/>
      <c r="PON176" s="122"/>
      <c r="POO176" s="122"/>
      <c r="POP176" s="122"/>
      <c r="POQ176" s="122"/>
      <c r="POR176" s="122"/>
      <c r="POS176" s="122"/>
      <c r="POT176" s="122"/>
      <c r="POU176" s="122"/>
      <c r="POV176" s="122"/>
      <c r="POW176" s="122"/>
      <c r="POX176" s="122"/>
      <c r="POY176" s="122"/>
      <c r="POZ176" s="122"/>
      <c r="PPA176" s="122"/>
      <c r="PPB176" s="122"/>
      <c r="PPC176" s="122"/>
      <c r="PPD176" s="122"/>
      <c r="PPE176" s="122"/>
      <c r="PPF176" s="122"/>
      <c r="PPG176" s="122"/>
      <c r="PPH176" s="122"/>
      <c r="PPI176" s="122"/>
      <c r="PPJ176" s="122"/>
      <c r="PPK176" s="122"/>
      <c r="PPL176" s="122"/>
      <c r="PPM176" s="122"/>
      <c r="PPN176" s="122"/>
      <c r="PPO176" s="122"/>
      <c r="PPP176" s="122"/>
      <c r="PPQ176" s="122"/>
      <c r="PPR176" s="122"/>
      <c r="PPS176" s="122"/>
      <c r="PPT176" s="122"/>
      <c r="PPU176" s="122"/>
      <c r="PPV176" s="122"/>
      <c r="PPW176" s="122"/>
      <c r="PPX176" s="122"/>
      <c r="PPY176" s="122"/>
      <c r="PPZ176" s="122"/>
      <c r="PQA176" s="122"/>
      <c r="PQB176" s="122"/>
      <c r="PQC176" s="122"/>
      <c r="PQD176" s="122"/>
      <c r="PQE176" s="122"/>
      <c r="PQF176" s="122"/>
      <c r="PQG176" s="122"/>
      <c r="PQH176" s="122"/>
      <c r="PQI176" s="122"/>
      <c r="PQJ176" s="122"/>
      <c r="PQK176" s="122"/>
      <c r="PQL176" s="122"/>
      <c r="PQM176" s="122"/>
      <c r="PQN176" s="122"/>
      <c r="PQO176" s="122"/>
      <c r="PQP176" s="122"/>
      <c r="PQQ176" s="122"/>
      <c r="PQR176" s="122"/>
      <c r="PQS176" s="122"/>
      <c r="PQT176" s="122"/>
      <c r="PQU176" s="122"/>
      <c r="PQV176" s="122"/>
      <c r="PQW176" s="122"/>
      <c r="PQX176" s="122"/>
      <c r="PQY176" s="122"/>
      <c r="PQZ176" s="122"/>
      <c r="PRA176" s="122"/>
      <c r="PRB176" s="122"/>
      <c r="PRC176" s="122"/>
      <c r="PRD176" s="122"/>
      <c r="PRE176" s="122"/>
      <c r="PRF176" s="122"/>
      <c r="PRG176" s="122"/>
      <c r="PRH176" s="122"/>
      <c r="PRI176" s="122"/>
      <c r="PRJ176" s="122"/>
      <c r="PRK176" s="122"/>
      <c r="PRL176" s="122"/>
      <c r="PRM176" s="122"/>
      <c r="PRN176" s="122"/>
      <c r="PRO176" s="122"/>
      <c r="PRP176" s="122"/>
      <c r="PRQ176" s="122"/>
      <c r="PRR176" s="122"/>
      <c r="PRS176" s="122"/>
      <c r="PRT176" s="122"/>
      <c r="PRU176" s="122"/>
      <c r="PRV176" s="122"/>
      <c r="PRW176" s="122"/>
      <c r="PRX176" s="122"/>
      <c r="PRY176" s="122"/>
      <c r="PRZ176" s="122"/>
      <c r="PSA176" s="122"/>
      <c r="PSB176" s="122"/>
      <c r="PSC176" s="122"/>
      <c r="PSD176" s="122"/>
      <c r="PSE176" s="122"/>
      <c r="PSF176" s="122"/>
      <c r="PSG176" s="122"/>
      <c r="PSH176" s="122"/>
      <c r="PSI176" s="122"/>
      <c r="PSJ176" s="122"/>
      <c r="PSK176" s="122"/>
      <c r="PSL176" s="122"/>
      <c r="PSM176" s="122"/>
      <c r="PSN176" s="122"/>
      <c r="PSO176" s="122"/>
      <c r="PSP176" s="122"/>
      <c r="PSQ176" s="122"/>
      <c r="PSR176" s="122"/>
      <c r="PSS176" s="122"/>
      <c r="PST176" s="122"/>
      <c r="PSU176" s="122"/>
      <c r="PSV176" s="122"/>
      <c r="PSW176" s="122"/>
      <c r="PSX176" s="122"/>
      <c r="PSY176" s="122"/>
      <c r="PSZ176" s="122"/>
      <c r="PTA176" s="122"/>
      <c r="PTB176" s="122"/>
      <c r="PTC176" s="122"/>
      <c r="PTD176" s="122"/>
      <c r="PTE176" s="122"/>
      <c r="PTF176" s="122"/>
      <c r="PTG176" s="122"/>
      <c r="PTH176" s="122"/>
      <c r="PTI176" s="122"/>
      <c r="PTJ176" s="122"/>
      <c r="PTK176" s="122"/>
      <c r="PTL176" s="122"/>
      <c r="PTM176" s="122"/>
      <c r="PTN176" s="122"/>
      <c r="PTO176" s="122"/>
      <c r="PTP176" s="122"/>
      <c r="PTQ176" s="122"/>
      <c r="PTR176" s="122"/>
      <c r="PTS176" s="122"/>
      <c r="PTT176" s="122"/>
      <c r="PTU176" s="122"/>
      <c r="PTV176" s="122"/>
      <c r="PTW176" s="122"/>
      <c r="PTX176" s="122"/>
      <c r="PTY176" s="122"/>
      <c r="PTZ176" s="122"/>
      <c r="PUA176" s="122"/>
      <c r="PUB176" s="122"/>
      <c r="PUC176" s="122"/>
      <c r="PUD176" s="122"/>
      <c r="PUE176" s="122"/>
      <c r="PUF176" s="122"/>
      <c r="PUG176" s="122"/>
      <c r="PUH176" s="122"/>
      <c r="PUI176" s="122"/>
      <c r="PUJ176" s="122"/>
      <c r="PUK176" s="122"/>
      <c r="PUL176" s="122"/>
      <c r="PUM176" s="122"/>
      <c r="PUN176" s="122"/>
      <c r="PUO176" s="122"/>
      <c r="PUP176" s="122"/>
      <c r="PUQ176" s="122"/>
      <c r="PUR176" s="122"/>
      <c r="PUS176" s="122"/>
      <c r="PUT176" s="122"/>
      <c r="PUU176" s="122"/>
      <c r="PUV176" s="122"/>
      <c r="PUW176" s="122"/>
      <c r="PUX176" s="122"/>
      <c r="PUY176" s="122"/>
      <c r="PUZ176" s="122"/>
      <c r="PVA176" s="122"/>
      <c r="PVB176" s="122"/>
      <c r="PVC176" s="122"/>
      <c r="PVD176" s="122"/>
      <c r="PVE176" s="122"/>
      <c r="PVF176" s="122"/>
      <c r="PVG176" s="122"/>
      <c r="PVH176" s="122"/>
      <c r="PVI176" s="122"/>
      <c r="PVJ176" s="122"/>
      <c r="PVK176" s="122"/>
      <c r="PVL176" s="122"/>
      <c r="PVM176" s="122"/>
      <c r="PVN176" s="122"/>
      <c r="PVO176" s="122"/>
      <c r="PVP176" s="122"/>
      <c r="PVQ176" s="122"/>
      <c r="PVR176" s="122"/>
      <c r="PVS176" s="122"/>
      <c r="PVT176" s="122"/>
      <c r="PVU176" s="122"/>
      <c r="PVV176" s="122"/>
      <c r="PVW176" s="122"/>
      <c r="PVX176" s="122"/>
      <c r="PVY176" s="122"/>
      <c r="PVZ176" s="122"/>
      <c r="PWA176" s="122"/>
      <c r="PWB176" s="122"/>
      <c r="PWC176" s="122"/>
      <c r="PWD176" s="122"/>
      <c r="PWE176" s="122"/>
      <c r="PWF176" s="122"/>
      <c r="PWG176" s="122"/>
      <c r="PWH176" s="122"/>
      <c r="PWI176" s="122"/>
      <c r="PWJ176" s="122"/>
      <c r="PWK176" s="122"/>
      <c r="PWL176" s="122"/>
      <c r="PWM176" s="122"/>
      <c r="PWN176" s="122"/>
      <c r="PWO176" s="122"/>
      <c r="PWP176" s="122"/>
      <c r="PWQ176" s="122"/>
      <c r="PWR176" s="122"/>
      <c r="PWS176" s="122"/>
      <c r="PWT176" s="122"/>
      <c r="PWU176" s="122"/>
      <c r="PWV176" s="122"/>
      <c r="PWW176" s="122"/>
      <c r="PWX176" s="122"/>
      <c r="PWY176" s="122"/>
      <c r="PWZ176" s="122"/>
      <c r="PXA176" s="122"/>
      <c r="PXB176" s="122"/>
      <c r="PXC176" s="122"/>
      <c r="PXD176" s="122"/>
      <c r="PXE176" s="122"/>
      <c r="PXF176" s="122"/>
      <c r="PXG176" s="122"/>
      <c r="PXH176" s="122"/>
      <c r="PXI176" s="122"/>
      <c r="PXJ176" s="122"/>
      <c r="PXK176" s="122"/>
      <c r="PXL176" s="122"/>
      <c r="PXM176" s="122"/>
      <c r="PXN176" s="122"/>
      <c r="PXO176" s="122"/>
      <c r="PXP176" s="122"/>
      <c r="PXQ176" s="122"/>
      <c r="PXR176" s="122"/>
      <c r="PXS176" s="122"/>
      <c r="PXT176" s="122"/>
      <c r="PXU176" s="122"/>
      <c r="PXV176" s="122"/>
      <c r="PXW176" s="122"/>
      <c r="PXX176" s="122"/>
      <c r="PXY176" s="122"/>
      <c r="PXZ176" s="122"/>
      <c r="PYA176" s="122"/>
      <c r="PYB176" s="122"/>
      <c r="PYC176" s="122"/>
      <c r="PYD176" s="122"/>
      <c r="PYE176" s="122"/>
      <c r="PYF176" s="122"/>
      <c r="PYG176" s="122"/>
      <c r="PYH176" s="122"/>
      <c r="PYI176" s="122"/>
      <c r="PYJ176" s="122"/>
      <c r="PYK176" s="122"/>
      <c r="PYL176" s="122"/>
      <c r="PYM176" s="122"/>
      <c r="PYN176" s="122"/>
      <c r="PYO176" s="122"/>
      <c r="PYP176" s="122"/>
      <c r="PYQ176" s="122"/>
      <c r="PYR176" s="122"/>
      <c r="PYS176" s="122"/>
      <c r="PYT176" s="122"/>
      <c r="PYU176" s="122"/>
      <c r="PYV176" s="122"/>
      <c r="PYW176" s="122"/>
      <c r="PYX176" s="122"/>
      <c r="PYY176" s="122"/>
      <c r="PYZ176" s="122"/>
      <c r="PZA176" s="122"/>
      <c r="PZB176" s="122"/>
      <c r="PZC176" s="122"/>
      <c r="PZD176" s="122"/>
      <c r="PZE176" s="122"/>
      <c r="PZF176" s="122"/>
      <c r="PZG176" s="122"/>
      <c r="PZH176" s="122"/>
      <c r="PZI176" s="122"/>
      <c r="PZJ176" s="122"/>
      <c r="PZK176" s="122"/>
      <c r="PZL176" s="122"/>
      <c r="PZM176" s="122"/>
      <c r="PZN176" s="122"/>
      <c r="PZO176" s="122"/>
      <c r="PZP176" s="122"/>
      <c r="PZQ176" s="122"/>
      <c r="PZR176" s="122"/>
      <c r="PZS176" s="122"/>
      <c r="PZT176" s="122"/>
      <c r="PZU176" s="122"/>
      <c r="PZV176" s="122"/>
      <c r="PZW176" s="122"/>
      <c r="PZX176" s="122"/>
      <c r="PZY176" s="122"/>
      <c r="PZZ176" s="122"/>
      <c r="QAA176" s="122"/>
      <c r="QAB176" s="122"/>
      <c r="QAC176" s="122"/>
      <c r="QAD176" s="122"/>
      <c r="QAE176" s="122"/>
      <c r="QAF176" s="122"/>
      <c r="QAG176" s="122"/>
      <c r="QAH176" s="122"/>
      <c r="QAI176" s="122"/>
      <c r="QAJ176" s="122"/>
      <c r="QAK176" s="122"/>
      <c r="QAL176" s="122"/>
      <c r="QAM176" s="122"/>
      <c r="QAN176" s="122"/>
      <c r="QAO176" s="122"/>
      <c r="QAP176" s="122"/>
      <c r="QAQ176" s="122"/>
      <c r="QAR176" s="122"/>
      <c r="QAS176" s="122"/>
      <c r="QAT176" s="122"/>
      <c r="QAU176" s="122"/>
      <c r="QAV176" s="122"/>
      <c r="QAW176" s="122"/>
      <c r="QAX176" s="122"/>
      <c r="QAY176" s="122"/>
      <c r="QAZ176" s="122"/>
      <c r="QBA176" s="122"/>
      <c r="QBB176" s="122"/>
      <c r="QBC176" s="122"/>
      <c r="QBD176" s="122"/>
      <c r="QBE176" s="122"/>
      <c r="QBF176" s="122"/>
      <c r="QBG176" s="122"/>
      <c r="QBH176" s="122"/>
      <c r="QBI176" s="122"/>
      <c r="QBJ176" s="122"/>
      <c r="QBK176" s="122"/>
      <c r="QBL176" s="122"/>
      <c r="QBM176" s="122"/>
      <c r="QBN176" s="122"/>
      <c r="QBO176" s="122"/>
      <c r="QBP176" s="122"/>
      <c r="QBQ176" s="122"/>
      <c r="QBR176" s="122"/>
      <c r="QBS176" s="122"/>
      <c r="QBT176" s="122"/>
      <c r="QBU176" s="122"/>
      <c r="QBV176" s="122"/>
      <c r="QBW176" s="122"/>
      <c r="QBX176" s="122"/>
      <c r="QBY176" s="122"/>
      <c r="QBZ176" s="122"/>
      <c r="QCA176" s="122"/>
      <c r="QCB176" s="122"/>
      <c r="QCC176" s="122"/>
      <c r="QCD176" s="122"/>
      <c r="QCE176" s="122"/>
      <c r="QCF176" s="122"/>
      <c r="QCG176" s="122"/>
      <c r="QCH176" s="122"/>
      <c r="QCI176" s="122"/>
      <c r="QCJ176" s="122"/>
      <c r="QCK176" s="122"/>
      <c r="QCL176" s="122"/>
      <c r="QCM176" s="122"/>
      <c r="QCN176" s="122"/>
      <c r="QCO176" s="122"/>
      <c r="QCP176" s="122"/>
      <c r="QCQ176" s="122"/>
      <c r="QCR176" s="122"/>
      <c r="QCS176" s="122"/>
      <c r="QCT176" s="122"/>
      <c r="QCU176" s="122"/>
      <c r="QCV176" s="122"/>
      <c r="QCW176" s="122"/>
      <c r="QCX176" s="122"/>
      <c r="QCY176" s="122"/>
      <c r="QCZ176" s="122"/>
      <c r="QDA176" s="122"/>
      <c r="QDB176" s="122"/>
      <c r="QDC176" s="122"/>
      <c r="QDD176" s="122"/>
      <c r="QDE176" s="122"/>
      <c r="QDF176" s="122"/>
      <c r="QDG176" s="122"/>
      <c r="QDH176" s="122"/>
      <c r="QDI176" s="122"/>
      <c r="QDJ176" s="122"/>
      <c r="QDK176" s="122"/>
      <c r="QDL176" s="122"/>
      <c r="QDM176" s="122"/>
      <c r="QDN176" s="122"/>
      <c r="QDO176" s="122"/>
      <c r="QDP176" s="122"/>
      <c r="QDQ176" s="122"/>
      <c r="QDR176" s="122"/>
      <c r="QDS176" s="122"/>
      <c r="QDT176" s="122"/>
      <c r="QDU176" s="122"/>
      <c r="QDV176" s="122"/>
      <c r="QDW176" s="122"/>
      <c r="QDX176" s="122"/>
      <c r="QDY176" s="122"/>
      <c r="QDZ176" s="122"/>
      <c r="QEA176" s="122"/>
      <c r="QEB176" s="122"/>
      <c r="QEC176" s="122"/>
      <c r="QED176" s="122"/>
      <c r="QEE176" s="122"/>
      <c r="QEF176" s="122"/>
      <c r="QEG176" s="122"/>
      <c r="QEH176" s="122"/>
      <c r="QEI176" s="122"/>
      <c r="QEJ176" s="122"/>
      <c r="QEK176" s="122"/>
      <c r="QEL176" s="122"/>
      <c r="QEM176" s="122"/>
      <c r="QEN176" s="122"/>
      <c r="QEO176" s="122"/>
      <c r="QEP176" s="122"/>
      <c r="QEQ176" s="122"/>
      <c r="QER176" s="122"/>
      <c r="QES176" s="122"/>
      <c r="QET176" s="122"/>
      <c r="QEU176" s="122"/>
      <c r="QEV176" s="122"/>
      <c r="QEW176" s="122"/>
      <c r="QEX176" s="122"/>
      <c r="QEY176" s="122"/>
      <c r="QEZ176" s="122"/>
      <c r="QFA176" s="122"/>
      <c r="QFB176" s="122"/>
      <c r="QFC176" s="122"/>
      <c r="QFD176" s="122"/>
      <c r="QFE176" s="122"/>
      <c r="QFF176" s="122"/>
      <c r="QFG176" s="122"/>
      <c r="QFH176" s="122"/>
      <c r="QFI176" s="122"/>
      <c r="QFJ176" s="122"/>
      <c r="QFK176" s="122"/>
      <c r="QFL176" s="122"/>
      <c r="QFM176" s="122"/>
      <c r="QFN176" s="122"/>
      <c r="QFO176" s="122"/>
      <c r="QFP176" s="122"/>
      <c r="QFQ176" s="122"/>
      <c r="QFR176" s="122"/>
      <c r="QFS176" s="122"/>
      <c r="QFT176" s="122"/>
      <c r="QFU176" s="122"/>
      <c r="QFV176" s="122"/>
      <c r="QFW176" s="122"/>
      <c r="QFX176" s="122"/>
      <c r="QFY176" s="122"/>
      <c r="QFZ176" s="122"/>
      <c r="QGA176" s="122"/>
      <c r="QGB176" s="122"/>
      <c r="QGC176" s="122"/>
      <c r="QGD176" s="122"/>
      <c r="QGE176" s="122"/>
      <c r="QGF176" s="122"/>
      <c r="QGG176" s="122"/>
      <c r="QGH176" s="122"/>
      <c r="QGI176" s="122"/>
      <c r="QGJ176" s="122"/>
      <c r="QGK176" s="122"/>
      <c r="QGL176" s="122"/>
      <c r="QGM176" s="122"/>
      <c r="QGN176" s="122"/>
      <c r="QGO176" s="122"/>
      <c r="QGP176" s="122"/>
      <c r="QGQ176" s="122"/>
      <c r="QGR176" s="122"/>
      <c r="QGS176" s="122"/>
      <c r="QGT176" s="122"/>
      <c r="QGU176" s="122"/>
      <c r="QGV176" s="122"/>
      <c r="QGW176" s="122"/>
      <c r="QGX176" s="122"/>
      <c r="QGY176" s="122"/>
      <c r="QGZ176" s="122"/>
      <c r="QHA176" s="122"/>
      <c r="QHB176" s="122"/>
      <c r="QHC176" s="122"/>
      <c r="QHD176" s="122"/>
      <c r="QHE176" s="122"/>
      <c r="QHF176" s="122"/>
      <c r="QHG176" s="122"/>
      <c r="QHH176" s="122"/>
      <c r="QHI176" s="122"/>
      <c r="QHJ176" s="122"/>
      <c r="QHK176" s="122"/>
      <c r="QHL176" s="122"/>
      <c r="QHM176" s="122"/>
      <c r="QHN176" s="122"/>
      <c r="QHO176" s="122"/>
      <c r="QHP176" s="122"/>
      <c r="QHQ176" s="122"/>
      <c r="QHR176" s="122"/>
      <c r="QHS176" s="122"/>
      <c r="QHT176" s="122"/>
      <c r="QHU176" s="122"/>
      <c r="QHV176" s="122"/>
      <c r="QHW176" s="122"/>
      <c r="QHX176" s="122"/>
      <c r="QHY176" s="122"/>
      <c r="QHZ176" s="122"/>
      <c r="QIA176" s="122"/>
      <c r="QIB176" s="122"/>
      <c r="QIC176" s="122"/>
      <c r="QID176" s="122"/>
      <c r="QIE176" s="122"/>
      <c r="QIF176" s="122"/>
      <c r="QIG176" s="122"/>
      <c r="QIH176" s="122"/>
      <c r="QII176" s="122"/>
      <c r="QIJ176" s="122"/>
      <c r="QIK176" s="122"/>
      <c r="QIL176" s="122"/>
      <c r="QIM176" s="122"/>
      <c r="QIN176" s="122"/>
      <c r="QIO176" s="122"/>
      <c r="QIP176" s="122"/>
      <c r="QIQ176" s="122"/>
      <c r="QIR176" s="122"/>
      <c r="QIS176" s="122"/>
      <c r="QIT176" s="122"/>
      <c r="QIU176" s="122"/>
      <c r="QIV176" s="122"/>
      <c r="QIW176" s="122"/>
      <c r="QIX176" s="122"/>
      <c r="QIY176" s="122"/>
      <c r="QIZ176" s="122"/>
      <c r="QJA176" s="122"/>
      <c r="QJB176" s="122"/>
      <c r="QJC176" s="122"/>
      <c r="QJD176" s="122"/>
      <c r="QJE176" s="122"/>
      <c r="QJF176" s="122"/>
      <c r="QJG176" s="122"/>
      <c r="QJH176" s="122"/>
      <c r="QJI176" s="122"/>
      <c r="QJJ176" s="122"/>
      <c r="QJK176" s="122"/>
      <c r="QJL176" s="122"/>
      <c r="QJM176" s="122"/>
      <c r="QJN176" s="122"/>
      <c r="QJO176" s="122"/>
      <c r="QJP176" s="122"/>
      <c r="QJQ176" s="122"/>
      <c r="QJR176" s="122"/>
      <c r="QJS176" s="122"/>
      <c r="QJT176" s="122"/>
      <c r="QJU176" s="122"/>
      <c r="QJV176" s="122"/>
      <c r="QJW176" s="122"/>
      <c r="QJX176" s="122"/>
      <c r="QJY176" s="122"/>
      <c r="QJZ176" s="122"/>
      <c r="QKA176" s="122"/>
      <c r="QKB176" s="122"/>
      <c r="QKC176" s="122"/>
      <c r="QKD176" s="122"/>
      <c r="QKE176" s="122"/>
      <c r="QKF176" s="122"/>
      <c r="QKG176" s="122"/>
      <c r="QKH176" s="122"/>
      <c r="QKI176" s="122"/>
      <c r="QKJ176" s="122"/>
      <c r="QKK176" s="122"/>
      <c r="QKL176" s="122"/>
      <c r="QKM176" s="122"/>
      <c r="QKN176" s="122"/>
      <c r="QKO176" s="122"/>
      <c r="QKP176" s="122"/>
      <c r="QKQ176" s="122"/>
      <c r="QKR176" s="122"/>
      <c r="QKS176" s="122"/>
      <c r="QKT176" s="122"/>
      <c r="QKU176" s="122"/>
      <c r="QKV176" s="122"/>
      <c r="QKW176" s="122"/>
      <c r="QKX176" s="122"/>
      <c r="QKY176" s="122"/>
      <c r="QKZ176" s="122"/>
      <c r="QLA176" s="122"/>
      <c r="QLB176" s="122"/>
      <c r="QLC176" s="122"/>
      <c r="QLD176" s="122"/>
      <c r="QLE176" s="122"/>
      <c r="QLF176" s="122"/>
      <c r="QLG176" s="122"/>
      <c r="QLH176" s="122"/>
      <c r="QLI176" s="122"/>
      <c r="QLJ176" s="122"/>
      <c r="QLK176" s="122"/>
      <c r="QLL176" s="122"/>
      <c r="QLM176" s="122"/>
      <c r="QLN176" s="122"/>
      <c r="QLO176" s="122"/>
      <c r="QLP176" s="122"/>
      <c r="QLQ176" s="122"/>
      <c r="QLR176" s="122"/>
      <c r="QLS176" s="122"/>
      <c r="QLT176" s="122"/>
      <c r="QLU176" s="122"/>
      <c r="QLV176" s="122"/>
      <c r="QLW176" s="122"/>
      <c r="QLX176" s="122"/>
      <c r="QLY176" s="122"/>
      <c r="QLZ176" s="122"/>
      <c r="QMA176" s="122"/>
      <c r="QMB176" s="122"/>
      <c r="QMC176" s="122"/>
      <c r="QMD176" s="122"/>
      <c r="QME176" s="122"/>
      <c r="QMF176" s="122"/>
      <c r="QMG176" s="122"/>
      <c r="QMH176" s="122"/>
      <c r="QMI176" s="122"/>
      <c r="QMJ176" s="122"/>
      <c r="QMK176" s="122"/>
      <c r="QML176" s="122"/>
      <c r="QMM176" s="122"/>
      <c r="QMN176" s="122"/>
      <c r="QMO176" s="122"/>
      <c r="QMP176" s="122"/>
      <c r="QMQ176" s="122"/>
      <c r="QMR176" s="122"/>
      <c r="QMS176" s="122"/>
      <c r="QMT176" s="122"/>
      <c r="QMU176" s="122"/>
      <c r="QMV176" s="122"/>
      <c r="QMW176" s="122"/>
      <c r="QMX176" s="122"/>
      <c r="QMY176" s="122"/>
      <c r="QMZ176" s="122"/>
      <c r="QNA176" s="122"/>
      <c r="QNB176" s="122"/>
      <c r="QNC176" s="122"/>
      <c r="QND176" s="122"/>
      <c r="QNE176" s="122"/>
      <c r="QNF176" s="122"/>
      <c r="QNG176" s="122"/>
      <c r="QNH176" s="122"/>
      <c r="QNI176" s="122"/>
      <c r="QNJ176" s="122"/>
      <c r="QNK176" s="122"/>
      <c r="QNL176" s="122"/>
      <c r="QNM176" s="122"/>
      <c r="QNN176" s="122"/>
      <c r="QNO176" s="122"/>
      <c r="QNP176" s="122"/>
      <c r="QNQ176" s="122"/>
      <c r="QNR176" s="122"/>
      <c r="QNS176" s="122"/>
      <c r="QNT176" s="122"/>
      <c r="QNU176" s="122"/>
      <c r="QNV176" s="122"/>
      <c r="QNW176" s="122"/>
      <c r="QNX176" s="122"/>
      <c r="QNY176" s="122"/>
      <c r="QNZ176" s="122"/>
      <c r="QOA176" s="122"/>
      <c r="QOB176" s="122"/>
      <c r="QOC176" s="122"/>
      <c r="QOD176" s="122"/>
      <c r="QOE176" s="122"/>
      <c r="QOF176" s="122"/>
      <c r="QOG176" s="122"/>
      <c r="QOH176" s="122"/>
      <c r="QOI176" s="122"/>
      <c r="QOJ176" s="122"/>
      <c r="QOK176" s="122"/>
      <c r="QOL176" s="122"/>
      <c r="QOM176" s="122"/>
      <c r="QON176" s="122"/>
      <c r="QOO176" s="122"/>
      <c r="QOP176" s="122"/>
      <c r="QOQ176" s="122"/>
      <c r="QOR176" s="122"/>
      <c r="QOS176" s="122"/>
      <c r="QOT176" s="122"/>
      <c r="QOU176" s="122"/>
      <c r="QOV176" s="122"/>
      <c r="QOW176" s="122"/>
      <c r="QOX176" s="122"/>
      <c r="QOY176" s="122"/>
      <c r="QOZ176" s="122"/>
      <c r="QPA176" s="122"/>
      <c r="QPB176" s="122"/>
      <c r="QPC176" s="122"/>
      <c r="QPD176" s="122"/>
      <c r="QPE176" s="122"/>
      <c r="QPF176" s="122"/>
      <c r="QPG176" s="122"/>
      <c r="QPH176" s="122"/>
      <c r="QPI176" s="122"/>
      <c r="QPJ176" s="122"/>
      <c r="QPK176" s="122"/>
      <c r="QPL176" s="122"/>
      <c r="QPM176" s="122"/>
      <c r="QPN176" s="122"/>
      <c r="QPO176" s="122"/>
      <c r="QPP176" s="122"/>
      <c r="QPQ176" s="122"/>
      <c r="QPR176" s="122"/>
      <c r="QPS176" s="122"/>
      <c r="QPT176" s="122"/>
      <c r="QPU176" s="122"/>
      <c r="QPV176" s="122"/>
      <c r="QPW176" s="122"/>
      <c r="QPX176" s="122"/>
      <c r="QPY176" s="122"/>
      <c r="QPZ176" s="122"/>
      <c r="QQA176" s="122"/>
      <c r="QQB176" s="122"/>
      <c r="QQC176" s="122"/>
      <c r="QQD176" s="122"/>
      <c r="QQE176" s="122"/>
      <c r="QQF176" s="122"/>
      <c r="QQG176" s="122"/>
      <c r="QQH176" s="122"/>
      <c r="QQI176" s="122"/>
      <c r="QQJ176" s="122"/>
      <c r="QQK176" s="122"/>
      <c r="QQL176" s="122"/>
      <c r="QQM176" s="122"/>
      <c r="QQN176" s="122"/>
      <c r="QQO176" s="122"/>
      <c r="QQP176" s="122"/>
      <c r="QQQ176" s="122"/>
      <c r="QQR176" s="122"/>
      <c r="QQS176" s="122"/>
      <c r="QQT176" s="122"/>
      <c r="QQU176" s="122"/>
      <c r="QQV176" s="122"/>
      <c r="QQW176" s="122"/>
      <c r="QQX176" s="122"/>
      <c r="QQY176" s="122"/>
      <c r="QQZ176" s="122"/>
      <c r="QRA176" s="122"/>
      <c r="QRB176" s="122"/>
      <c r="QRC176" s="122"/>
      <c r="QRD176" s="122"/>
      <c r="QRE176" s="122"/>
      <c r="QRF176" s="122"/>
      <c r="QRG176" s="122"/>
      <c r="QRH176" s="122"/>
      <c r="QRI176" s="122"/>
      <c r="QRJ176" s="122"/>
      <c r="QRK176" s="122"/>
      <c r="QRL176" s="122"/>
      <c r="QRM176" s="122"/>
      <c r="QRN176" s="122"/>
      <c r="QRO176" s="122"/>
      <c r="QRP176" s="122"/>
      <c r="QRQ176" s="122"/>
      <c r="QRR176" s="122"/>
      <c r="QRS176" s="122"/>
      <c r="QRT176" s="122"/>
      <c r="QRU176" s="122"/>
      <c r="QRV176" s="122"/>
      <c r="QRW176" s="122"/>
      <c r="QRX176" s="122"/>
      <c r="QRY176" s="122"/>
      <c r="QRZ176" s="122"/>
      <c r="QSA176" s="122"/>
      <c r="QSB176" s="122"/>
      <c r="QSC176" s="122"/>
      <c r="QSD176" s="122"/>
      <c r="QSE176" s="122"/>
      <c r="QSF176" s="122"/>
      <c r="QSG176" s="122"/>
      <c r="QSH176" s="122"/>
      <c r="QSI176" s="122"/>
      <c r="QSJ176" s="122"/>
      <c r="QSK176" s="122"/>
      <c r="QSL176" s="122"/>
      <c r="QSM176" s="122"/>
      <c r="QSN176" s="122"/>
      <c r="QSO176" s="122"/>
      <c r="QSP176" s="122"/>
      <c r="QSQ176" s="122"/>
      <c r="QSR176" s="122"/>
      <c r="QSS176" s="122"/>
      <c r="QST176" s="122"/>
      <c r="QSU176" s="122"/>
      <c r="QSV176" s="122"/>
      <c r="QSW176" s="122"/>
      <c r="QSX176" s="122"/>
      <c r="QSY176" s="122"/>
      <c r="QSZ176" s="122"/>
      <c r="QTA176" s="122"/>
      <c r="QTB176" s="122"/>
      <c r="QTC176" s="122"/>
      <c r="QTD176" s="122"/>
      <c r="QTE176" s="122"/>
      <c r="QTF176" s="122"/>
      <c r="QTG176" s="122"/>
      <c r="QTH176" s="122"/>
      <c r="QTI176" s="122"/>
      <c r="QTJ176" s="122"/>
      <c r="QTK176" s="122"/>
      <c r="QTL176" s="122"/>
      <c r="QTM176" s="122"/>
      <c r="QTN176" s="122"/>
      <c r="QTO176" s="122"/>
      <c r="QTP176" s="122"/>
      <c r="QTQ176" s="122"/>
      <c r="QTR176" s="122"/>
      <c r="QTS176" s="122"/>
      <c r="QTT176" s="122"/>
      <c r="QTU176" s="122"/>
      <c r="QTV176" s="122"/>
      <c r="QTW176" s="122"/>
      <c r="QTX176" s="122"/>
      <c r="QTY176" s="122"/>
      <c r="QTZ176" s="122"/>
      <c r="QUA176" s="122"/>
      <c r="QUB176" s="122"/>
      <c r="QUC176" s="122"/>
      <c r="QUD176" s="122"/>
      <c r="QUE176" s="122"/>
      <c r="QUF176" s="122"/>
      <c r="QUG176" s="122"/>
      <c r="QUH176" s="122"/>
      <c r="QUI176" s="122"/>
      <c r="QUJ176" s="122"/>
      <c r="QUK176" s="122"/>
      <c r="QUL176" s="122"/>
      <c r="QUM176" s="122"/>
      <c r="QUN176" s="122"/>
      <c r="QUO176" s="122"/>
      <c r="QUP176" s="122"/>
      <c r="QUQ176" s="122"/>
      <c r="QUR176" s="122"/>
      <c r="QUS176" s="122"/>
      <c r="QUT176" s="122"/>
      <c r="QUU176" s="122"/>
      <c r="QUV176" s="122"/>
      <c r="QUW176" s="122"/>
      <c r="QUX176" s="122"/>
      <c r="QUY176" s="122"/>
      <c r="QUZ176" s="122"/>
      <c r="QVA176" s="122"/>
      <c r="QVB176" s="122"/>
      <c r="QVC176" s="122"/>
      <c r="QVD176" s="122"/>
      <c r="QVE176" s="122"/>
      <c r="QVF176" s="122"/>
      <c r="QVG176" s="122"/>
      <c r="QVH176" s="122"/>
      <c r="QVI176" s="122"/>
      <c r="QVJ176" s="122"/>
      <c r="QVK176" s="122"/>
      <c r="QVL176" s="122"/>
      <c r="QVM176" s="122"/>
      <c r="QVN176" s="122"/>
      <c r="QVO176" s="122"/>
      <c r="QVP176" s="122"/>
      <c r="QVQ176" s="122"/>
      <c r="QVR176" s="122"/>
      <c r="QVS176" s="122"/>
      <c r="QVT176" s="122"/>
      <c r="QVU176" s="122"/>
      <c r="QVV176" s="122"/>
      <c r="QVW176" s="122"/>
      <c r="QVX176" s="122"/>
      <c r="QVY176" s="122"/>
      <c r="QVZ176" s="122"/>
      <c r="QWA176" s="122"/>
      <c r="QWB176" s="122"/>
      <c r="QWC176" s="122"/>
      <c r="QWD176" s="122"/>
      <c r="QWE176" s="122"/>
      <c r="QWF176" s="122"/>
      <c r="QWG176" s="122"/>
      <c r="QWH176" s="122"/>
      <c r="QWI176" s="122"/>
      <c r="QWJ176" s="122"/>
      <c r="QWK176" s="122"/>
      <c r="QWL176" s="122"/>
      <c r="QWM176" s="122"/>
      <c r="QWN176" s="122"/>
      <c r="QWO176" s="122"/>
      <c r="QWP176" s="122"/>
      <c r="QWQ176" s="122"/>
      <c r="QWR176" s="122"/>
      <c r="QWS176" s="122"/>
      <c r="QWT176" s="122"/>
      <c r="QWU176" s="122"/>
      <c r="QWV176" s="122"/>
      <c r="QWW176" s="122"/>
      <c r="QWX176" s="122"/>
      <c r="QWY176" s="122"/>
      <c r="QWZ176" s="122"/>
      <c r="QXA176" s="122"/>
      <c r="QXB176" s="122"/>
      <c r="QXC176" s="122"/>
      <c r="QXD176" s="122"/>
      <c r="QXE176" s="122"/>
      <c r="QXF176" s="122"/>
      <c r="QXG176" s="122"/>
      <c r="QXH176" s="122"/>
      <c r="QXI176" s="122"/>
      <c r="QXJ176" s="122"/>
      <c r="QXK176" s="122"/>
      <c r="QXL176" s="122"/>
      <c r="QXM176" s="122"/>
      <c r="QXN176" s="122"/>
      <c r="QXO176" s="122"/>
      <c r="QXP176" s="122"/>
      <c r="QXQ176" s="122"/>
      <c r="QXR176" s="122"/>
      <c r="QXS176" s="122"/>
      <c r="QXT176" s="122"/>
      <c r="QXU176" s="122"/>
      <c r="QXV176" s="122"/>
      <c r="QXW176" s="122"/>
      <c r="QXX176" s="122"/>
      <c r="QXY176" s="122"/>
      <c r="QXZ176" s="122"/>
      <c r="QYA176" s="122"/>
      <c r="QYB176" s="122"/>
      <c r="QYC176" s="122"/>
      <c r="QYD176" s="122"/>
      <c r="QYE176" s="122"/>
      <c r="QYF176" s="122"/>
      <c r="QYG176" s="122"/>
      <c r="QYH176" s="122"/>
      <c r="QYI176" s="122"/>
      <c r="QYJ176" s="122"/>
      <c r="QYK176" s="122"/>
      <c r="QYL176" s="122"/>
      <c r="QYM176" s="122"/>
      <c r="QYN176" s="122"/>
      <c r="QYO176" s="122"/>
      <c r="QYP176" s="122"/>
      <c r="QYQ176" s="122"/>
      <c r="QYR176" s="122"/>
      <c r="QYS176" s="122"/>
      <c r="QYT176" s="122"/>
      <c r="QYU176" s="122"/>
      <c r="QYV176" s="122"/>
      <c r="QYW176" s="122"/>
      <c r="QYX176" s="122"/>
      <c r="QYY176" s="122"/>
      <c r="QYZ176" s="122"/>
      <c r="QZA176" s="122"/>
      <c r="QZB176" s="122"/>
      <c r="QZC176" s="122"/>
      <c r="QZD176" s="122"/>
      <c r="QZE176" s="122"/>
      <c r="QZF176" s="122"/>
      <c r="QZG176" s="122"/>
      <c r="QZH176" s="122"/>
      <c r="QZI176" s="122"/>
      <c r="QZJ176" s="122"/>
      <c r="QZK176" s="122"/>
      <c r="QZL176" s="122"/>
      <c r="QZM176" s="122"/>
      <c r="QZN176" s="122"/>
      <c r="QZO176" s="122"/>
      <c r="QZP176" s="122"/>
      <c r="QZQ176" s="122"/>
      <c r="QZR176" s="122"/>
      <c r="QZS176" s="122"/>
      <c r="QZT176" s="122"/>
      <c r="QZU176" s="122"/>
      <c r="QZV176" s="122"/>
      <c r="QZW176" s="122"/>
      <c r="QZX176" s="122"/>
      <c r="QZY176" s="122"/>
      <c r="QZZ176" s="122"/>
      <c r="RAA176" s="122"/>
      <c r="RAB176" s="122"/>
      <c r="RAC176" s="122"/>
      <c r="RAD176" s="122"/>
      <c r="RAE176" s="122"/>
      <c r="RAF176" s="122"/>
      <c r="RAG176" s="122"/>
      <c r="RAH176" s="122"/>
      <c r="RAI176" s="122"/>
      <c r="RAJ176" s="122"/>
      <c r="RAK176" s="122"/>
      <c r="RAL176" s="122"/>
      <c r="RAM176" s="122"/>
      <c r="RAN176" s="122"/>
      <c r="RAO176" s="122"/>
      <c r="RAP176" s="122"/>
      <c r="RAQ176" s="122"/>
      <c r="RAR176" s="122"/>
      <c r="RAS176" s="122"/>
      <c r="RAT176" s="122"/>
      <c r="RAU176" s="122"/>
      <c r="RAV176" s="122"/>
      <c r="RAW176" s="122"/>
      <c r="RAX176" s="122"/>
      <c r="RAY176" s="122"/>
      <c r="RAZ176" s="122"/>
      <c r="RBA176" s="122"/>
      <c r="RBB176" s="122"/>
      <c r="RBC176" s="122"/>
      <c r="RBD176" s="122"/>
      <c r="RBE176" s="122"/>
      <c r="RBF176" s="122"/>
      <c r="RBG176" s="122"/>
      <c r="RBH176" s="122"/>
      <c r="RBI176" s="122"/>
      <c r="RBJ176" s="122"/>
      <c r="RBK176" s="122"/>
      <c r="RBL176" s="122"/>
      <c r="RBM176" s="122"/>
      <c r="RBN176" s="122"/>
      <c r="RBO176" s="122"/>
      <c r="RBP176" s="122"/>
      <c r="RBQ176" s="122"/>
      <c r="RBR176" s="122"/>
      <c r="RBS176" s="122"/>
      <c r="RBT176" s="122"/>
      <c r="RBU176" s="122"/>
      <c r="RBV176" s="122"/>
      <c r="RBW176" s="122"/>
      <c r="RBX176" s="122"/>
      <c r="RBY176" s="122"/>
      <c r="RBZ176" s="122"/>
      <c r="RCA176" s="122"/>
      <c r="RCB176" s="122"/>
      <c r="RCC176" s="122"/>
      <c r="RCD176" s="122"/>
      <c r="RCE176" s="122"/>
      <c r="RCF176" s="122"/>
      <c r="RCG176" s="122"/>
      <c r="RCH176" s="122"/>
      <c r="RCI176" s="122"/>
      <c r="RCJ176" s="122"/>
      <c r="RCK176" s="122"/>
      <c r="RCL176" s="122"/>
      <c r="RCM176" s="122"/>
      <c r="RCN176" s="122"/>
      <c r="RCO176" s="122"/>
      <c r="RCP176" s="122"/>
      <c r="RCQ176" s="122"/>
      <c r="RCR176" s="122"/>
      <c r="RCS176" s="122"/>
      <c r="RCT176" s="122"/>
      <c r="RCU176" s="122"/>
      <c r="RCV176" s="122"/>
      <c r="RCW176" s="122"/>
      <c r="RCX176" s="122"/>
      <c r="RCY176" s="122"/>
      <c r="RCZ176" s="122"/>
      <c r="RDA176" s="122"/>
      <c r="RDB176" s="122"/>
      <c r="RDC176" s="122"/>
      <c r="RDD176" s="122"/>
      <c r="RDE176" s="122"/>
      <c r="RDF176" s="122"/>
      <c r="RDG176" s="122"/>
      <c r="RDH176" s="122"/>
      <c r="RDI176" s="122"/>
      <c r="RDJ176" s="122"/>
      <c r="RDK176" s="122"/>
      <c r="RDL176" s="122"/>
      <c r="RDM176" s="122"/>
      <c r="RDN176" s="122"/>
      <c r="RDO176" s="122"/>
      <c r="RDP176" s="122"/>
      <c r="RDQ176" s="122"/>
      <c r="RDR176" s="122"/>
      <c r="RDS176" s="122"/>
      <c r="RDT176" s="122"/>
      <c r="RDU176" s="122"/>
      <c r="RDV176" s="122"/>
      <c r="RDW176" s="122"/>
      <c r="RDX176" s="122"/>
      <c r="RDY176" s="122"/>
      <c r="RDZ176" s="122"/>
      <c r="REA176" s="122"/>
      <c r="REB176" s="122"/>
      <c r="REC176" s="122"/>
      <c r="RED176" s="122"/>
      <c r="REE176" s="122"/>
      <c r="REF176" s="122"/>
      <c r="REG176" s="122"/>
      <c r="REH176" s="122"/>
      <c r="REI176" s="122"/>
      <c r="REJ176" s="122"/>
      <c r="REK176" s="122"/>
      <c r="REL176" s="122"/>
      <c r="REM176" s="122"/>
      <c r="REN176" s="122"/>
      <c r="REO176" s="122"/>
      <c r="REP176" s="122"/>
      <c r="REQ176" s="122"/>
      <c r="RER176" s="122"/>
      <c r="RES176" s="122"/>
      <c r="RET176" s="122"/>
      <c r="REU176" s="122"/>
      <c r="REV176" s="122"/>
      <c r="REW176" s="122"/>
      <c r="REX176" s="122"/>
      <c r="REY176" s="122"/>
      <c r="REZ176" s="122"/>
      <c r="RFA176" s="122"/>
      <c r="RFB176" s="122"/>
      <c r="RFC176" s="122"/>
      <c r="RFD176" s="122"/>
      <c r="RFE176" s="122"/>
      <c r="RFF176" s="122"/>
      <c r="RFG176" s="122"/>
      <c r="RFH176" s="122"/>
      <c r="RFI176" s="122"/>
      <c r="RFJ176" s="122"/>
      <c r="RFK176" s="122"/>
      <c r="RFL176" s="122"/>
      <c r="RFM176" s="122"/>
      <c r="RFN176" s="122"/>
      <c r="RFO176" s="122"/>
      <c r="RFP176" s="122"/>
      <c r="RFQ176" s="122"/>
      <c r="RFR176" s="122"/>
      <c r="RFS176" s="122"/>
      <c r="RFT176" s="122"/>
      <c r="RFU176" s="122"/>
      <c r="RFV176" s="122"/>
      <c r="RFW176" s="122"/>
      <c r="RFX176" s="122"/>
      <c r="RFY176" s="122"/>
      <c r="RFZ176" s="122"/>
      <c r="RGA176" s="122"/>
      <c r="RGB176" s="122"/>
      <c r="RGC176" s="122"/>
      <c r="RGD176" s="122"/>
      <c r="RGE176" s="122"/>
      <c r="RGF176" s="122"/>
      <c r="RGG176" s="122"/>
      <c r="RGH176" s="122"/>
      <c r="RGI176" s="122"/>
      <c r="RGJ176" s="122"/>
      <c r="RGK176" s="122"/>
      <c r="RGL176" s="122"/>
      <c r="RGM176" s="122"/>
      <c r="RGN176" s="122"/>
      <c r="RGO176" s="122"/>
      <c r="RGP176" s="122"/>
      <c r="RGQ176" s="122"/>
      <c r="RGR176" s="122"/>
      <c r="RGS176" s="122"/>
      <c r="RGT176" s="122"/>
      <c r="RGU176" s="122"/>
      <c r="RGV176" s="122"/>
      <c r="RGW176" s="122"/>
      <c r="RGX176" s="122"/>
      <c r="RGY176" s="122"/>
      <c r="RGZ176" s="122"/>
      <c r="RHA176" s="122"/>
      <c r="RHB176" s="122"/>
      <c r="RHC176" s="122"/>
      <c r="RHD176" s="122"/>
      <c r="RHE176" s="122"/>
      <c r="RHF176" s="122"/>
      <c r="RHG176" s="122"/>
      <c r="RHH176" s="122"/>
      <c r="RHI176" s="122"/>
      <c r="RHJ176" s="122"/>
      <c r="RHK176" s="122"/>
      <c r="RHL176" s="122"/>
      <c r="RHM176" s="122"/>
      <c r="RHN176" s="122"/>
      <c r="RHO176" s="122"/>
      <c r="RHP176" s="122"/>
      <c r="RHQ176" s="122"/>
      <c r="RHR176" s="122"/>
      <c r="RHS176" s="122"/>
      <c r="RHT176" s="122"/>
      <c r="RHU176" s="122"/>
      <c r="RHV176" s="122"/>
      <c r="RHW176" s="122"/>
      <c r="RHX176" s="122"/>
      <c r="RHY176" s="122"/>
      <c r="RHZ176" s="122"/>
      <c r="RIA176" s="122"/>
      <c r="RIB176" s="122"/>
      <c r="RIC176" s="122"/>
      <c r="RID176" s="122"/>
      <c r="RIE176" s="122"/>
      <c r="RIF176" s="122"/>
      <c r="RIG176" s="122"/>
      <c r="RIH176" s="122"/>
      <c r="RII176" s="122"/>
      <c r="RIJ176" s="122"/>
      <c r="RIK176" s="122"/>
      <c r="RIL176" s="122"/>
      <c r="RIM176" s="122"/>
      <c r="RIN176" s="122"/>
      <c r="RIO176" s="122"/>
      <c r="RIP176" s="122"/>
      <c r="RIQ176" s="122"/>
      <c r="RIR176" s="122"/>
      <c r="RIS176" s="122"/>
      <c r="RIT176" s="122"/>
      <c r="RIU176" s="122"/>
      <c r="RIV176" s="122"/>
      <c r="RIW176" s="122"/>
      <c r="RIX176" s="122"/>
      <c r="RIY176" s="122"/>
      <c r="RIZ176" s="122"/>
      <c r="RJA176" s="122"/>
      <c r="RJB176" s="122"/>
      <c r="RJC176" s="122"/>
      <c r="RJD176" s="122"/>
      <c r="RJE176" s="122"/>
      <c r="RJF176" s="122"/>
      <c r="RJG176" s="122"/>
      <c r="RJH176" s="122"/>
      <c r="RJI176" s="122"/>
      <c r="RJJ176" s="122"/>
      <c r="RJK176" s="122"/>
      <c r="RJL176" s="122"/>
      <c r="RJM176" s="122"/>
      <c r="RJN176" s="122"/>
      <c r="RJO176" s="122"/>
      <c r="RJP176" s="122"/>
      <c r="RJQ176" s="122"/>
      <c r="RJR176" s="122"/>
      <c r="RJS176" s="122"/>
      <c r="RJT176" s="122"/>
      <c r="RJU176" s="122"/>
      <c r="RJV176" s="122"/>
      <c r="RJW176" s="122"/>
      <c r="RJX176" s="122"/>
      <c r="RJY176" s="122"/>
      <c r="RJZ176" s="122"/>
      <c r="RKA176" s="122"/>
      <c r="RKB176" s="122"/>
      <c r="RKC176" s="122"/>
      <c r="RKD176" s="122"/>
      <c r="RKE176" s="122"/>
      <c r="RKF176" s="122"/>
      <c r="RKG176" s="122"/>
      <c r="RKH176" s="122"/>
      <c r="RKI176" s="122"/>
      <c r="RKJ176" s="122"/>
      <c r="RKK176" s="122"/>
      <c r="RKL176" s="122"/>
      <c r="RKM176" s="122"/>
      <c r="RKN176" s="122"/>
      <c r="RKO176" s="122"/>
      <c r="RKP176" s="122"/>
      <c r="RKQ176" s="122"/>
      <c r="RKR176" s="122"/>
      <c r="RKS176" s="122"/>
      <c r="RKT176" s="122"/>
      <c r="RKU176" s="122"/>
      <c r="RKV176" s="122"/>
      <c r="RKW176" s="122"/>
      <c r="RKX176" s="122"/>
      <c r="RKY176" s="122"/>
      <c r="RKZ176" s="122"/>
      <c r="RLA176" s="122"/>
      <c r="RLB176" s="122"/>
      <c r="RLC176" s="122"/>
      <c r="RLD176" s="122"/>
      <c r="RLE176" s="122"/>
      <c r="RLF176" s="122"/>
      <c r="RLG176" s="122"/>
      <c r="RLH176" s="122"/>
      <c r="RLI176" s="122"/>
      <c r="RLJ176" s="122"/>
      <c r="RLK176" s="122"/>
      <c r="RLL176" s="122"/>
      <c r="RLM176" s="122"/>
      <c r="RLN176" s="122"/>
      <c r="RLO176" s="122"/>
      <c r="RLP176" s="122"/>
      <c r="RLQ176" s="122"/>
      <c r="RLR176" s="122"/>
      <c r="RLS176" s="122"/>
      <c r="RLT176" s="122"/>
      <c r="RLU176" s="122"/>
      <c r="RLV176" s="122"/>
      <c r="RLW176" s="122"/>
      <c r="RLX176" s="122"/>
      <c r="RLY176" s="122"/>
      <c r="RLZ176" s="122"/>
      <c r="RMA176" s="122"/>
      <c r="RMB176" s="122"/>
      <c r="RMC176" s="122"/>
      <c r="RMD176" s="122"/>
      <c r="RME176" s="122"/>
      <c r="RMF176" s="122"/>
      <c r="RMG176" s="122"/>
      <c r="RMH176" s="122"/>
      <c r="RMI176" s="122"/>
      <c r="RMJ176" s="122"/>
      <c r="RMK176" s="122"/>
      <c r="RML176" s="122"/>
      <c r="RMM176" s="122"/>
      <c r="RMN176" s="122"/>
      <c r="RMO176" s="122"/>
      <c r="RMP176" s="122"/>
      <c r="RMQ176" s="122"/>
      <c r="RMR176" s="122"/>
      <c r="RMS176" s="122"/>
      <c r="RMT176" s="122"/>
      <c r="RMU176" s="122"/>
      <c r="RMV176" s="122"/>
      <c r="RMW176" s="122"/>
      <c r="RMX176" s="122"/>
      <c r="RMY176" s="122"/>
      <c r="RMZ176" s="122"/>
      <c r="RNA176" s="122"/>
      <c r="RNB176" s="122"/>
      <c r="RNC176" s="122"/>
      <c r="RND176" s="122"/>
      <c r="RNE176" s="122"/>
      <c r="RNF176" s="122"/>
      <c r="RNG176" s="122"/>
      <c r="RNH176" s="122"/>
      <c r="RNI176" s="122"/>
      <c r="RNJ176" s="122"/>
      <c r="RNK176" s="122"/>
      <c r="RNL176" s="122"/>
      <c r="RNM176" s="122"/>
      <c r="RNN176" s="122"/>
      <c r="RNO176" s="122"/>
      <c r="RNP176" s="122"/>
      <c r="RNQ176" s="122"/>
      <c r="RNR176" s="122"/>
      <c r="RNS176" s="122"/>
      <c r="RNT176" s="122"/>
      <c r="RNU176" s="122"/>
      <c r="RNV176" s="122"/>
      <c r="RNW176" s="122"/>
      <c r="RNX176" s="122"/>
      <c r="RNY176" s="122"/>
      <c r="RNZ176" s="122"/>
      <c r="ROA176" s="122"/>
      <c r="ROB176" s="122"/>
      <c r="ROC176" s="122"/>
      <c r="ROD176" s="122"/>
      <c r="ROE176" s="122"/>
      <c r="ROF176" s="122"/>
      <c r="ROG176" s="122"/>
      <c r="ROH176" s="122"/>
      <c r="ROI176" s="122"/>
      <c r="ROJ176" s="122"/>
      <c r="ROK176" s="122"/>
      <c r="ROL176" s="122"/>
      <c r="ROM176" s="122"/>
      <c r="RON176" s="122"/>
      <c r="ROO176" s="122"/>
      <c r="ROP176" s="122"/>
      <c r="ROQ176" s="122"/>
      <c r="ROR176" s="122"/>
      <c r="ROS176" s="122"/>
      <c r="ROT176" s="122"/>
      <c r="ROU176" s="122"/>
      <c r="ROV176" s="122"/>
      <c r="ROW176" s="122"/>
      <c r="ROX176" s="122"/>
      <c r="ROY176" s="122"/>
      <c r="ROZ176" s="122"/>
      <c r="RPA176" s="122"/>
      <c r="RPB176" s="122"/>
      <c r="RPC176" s="122"/>
      <c r="RPD176" s="122"/>
      <c r="RPE176" s="122"/>
      <c r="RPF176" s="122"/>
      <c r="RPG176" s="122"/>
      <c r="RPH176" s="122"/>
      <c r="RPI176" s="122"/>
      <c r="RPJ176" s="122"/>
      <c r="RPK176" s="122"/>
      <c r="RPL176" s="122"/>
      <c r="RPM176" s="122"/>
      <c r="RPN176" s="122"/>
      <c r="RPO176" s="122"/>
      <c r="RPP176" s="122"/>
      <c r="RPQ176" s="122"/>
      <c r="RPR176" s="122"/>
      <c r="RPS176" s="122"/>
      <c r="RPT176" s="122"/>
      <c r="RPU176" s="122"/>
      <c r="RPV176" s="122"/>
      <c r="RPW176" s="122"/>
      <c r="RPX176" s="122"/>
      <c r="RPY176" s="122"/>
      <c r="RPZ176" s="122"/>
      <c r="RQA176" s="122"/>
      <c r="RQB176" s="122"/>
      <c r="RQC176" s="122"/>
      <c r="RQD176" s="122"/>
      <c r="RQE176" s="122"/>
      <c r="RQF176" s="122"/>
      <c r="RQG176" s="122"/>
      <c r="RQH176" s="122"/>
      <c r="RQI176" s="122"/>
      <c r="RQJ176" s="122"/>
      <c r="RQK176" s="122"/>
      <c r="RQL176" s="122"/>
      <c r="RQM176" s="122"/>
      <c r="RQN176" s="122"/>
      <c r="RQO176" s="122"/>
      <c r="RQP176" s="122"/>
      <c r="RQQ176" s="122"/>
      <c r="RQR176" s="122"/>
      <c r="RQS176" s="122"/>
      <c r="RQT176" s="122"/>
      <c r="RQU176" s="122"/>
      <c r="RQV176" s="122"/>
      <c r="RQW176" s="122"/>
      <c r="RQX176" s="122"/>
      <c r="RQY176" s="122"/>
      <c r="RQZ176" s="122"/>
      <c r="RRA176" s="122"/>
      <c r="RRB176" s="122"/>
      <c r="RRC176" s="122"/>
      <c r="RRD176" s="122"/>
      <c r="RRE176" s="122"/>
      <c r="RRF176" s="122"/>
      <c r="RRG176" s="122"/>
      <c r="RRH176" s="122"/>
      <c r="RRI176" s="122"/>
      <c r="RRJ176" s="122"/>
      <c r="RRK176" s="122"/>
      <c r="RRL176" s="122"/>
      <c r="RRM176" s="122"/>
      <c r="RRN176" s="122"/>
      <c r="RRO176" s="122"/>
      <c r="RRP176" s="122"/>
      <c r="RRQ176" s="122"/>
      <c r="RRR176" s="122"/>
      <c r="RRS176" s="122"/>
      <c r="RRT176" s="122"/>
      <c r="RRU176" s="122"/>
      <c r="RRV176" s="122"/>
      <c r="RRW176" s="122"/>
      <c r="RRX176" s="122"/>
      <c r="RRY176" s="122"/>
      <c r="RRZ176" s="122"/>
      <c r="RSA176" s="122"/>
      <c r="RSB176" s="122"/>
      <c r="RSC176" s="122"/>
      <c r="RSD176" s="122"/>
      <c r="RSE176" s="122"/>
      <c r="RSF176" s="122"/>
      <c r="RSG176" s="122"/>
      <c r="RSH176" s="122"/>
      <c r="RSI176" s="122"/>
      <c r="RSJ176" s="122"/>
      <c r="RSK176" s="122"/>
      <c r="RSL176" s="122"/>
      <c r="RSM176" s="122"/>
      <c r="RSN176" s="122"/>
      <c r="RSO176" s="122"/>
      <c r="RSP176" s="122"/>
      <c r="RSQ176" s="122"/>
      <c r="RSR176" s="122"/>
      <c r="RSS176" s="122"/>
      <c r="RST176" s="122"/>
      <c r="RSU176" s="122"/>
      <c r="RSV176" s="122"/>
      <c r="RSW176" s="122"/>
      <c r="RSX176" s="122"/>
      <c r="RSY176" s="122"/>
      <c r="RSZ176" s="122"/>
      <c r="RTA176" s="122"/>
      <c r="RTB176" s="122"/>
      <c r="RTC176" s="122"/>
      <c r="RTD176" s="122"/>
      <c r="RTE176" s="122"/>
      <c r="RTF176" s="122"/>
      <c r="RTG176" s="122"/>
      <c r="RTH176" s="122"/>
      <c r="RTI176" s="122"/>
      <c r="RTJ176" s="122"/>
      <c r="RTK176" s="122"/>
      <c r="RTL176" s="122"/>
      <c r="RTM176" s="122"/>
      <c r="RTN176" s="122"/>
      <c r="RTO176" s="122"/>
      <c r="RTP176" s="122"/>
      <c r="RTQ176" s="122"/>
      <c r="RTR176" s="122"/>
      <c r="RTS176" s="122"/>
      <c r="RTT176" s="122"/>
      <c r="RTU176" s="122"/>
      <c r="RTV176" s="122"/>
      <c r="RTW176" s="122"/>
      <c r="RTX176" s="122"/>
      <c r="RTY176" s="122"/>
      <c r="RTZ176" s="122"/>
      <c r="RUA176" s="122"/>
      <c r="RUB176" s="122"/>
      <c r="RUC176" s="122"/>
      <c r="RUD176" s="122"/>
      <c r="RUE176" s="122"/>
      <c r="RUF176" s="122"/>
      <c r="RUG176" s="122"/>
      <c r="RUH176" s="122"/>
      <c r="RUI176" s="122"/>
      <c r="RUJ176" s="122"/>
      <c r="RUK176" s="122"/>
      <c r="RUL176" s="122"/>
      <c r="RUM176" s="122"/>
      <c r="RUN176" s="122"/>
      <c r="RUO176" s="122"/>
      <c r="RUP176" s="122"/>
      <c r="RUQ176" s="122"/>
      <c r="RUR176" s="122"/>
      <c r="RUS176" s="122"/>
      <c r="RUT176" s="122"/>
      <c r="RUU176" s="122"/>
      <c r="RUV176" s="122"/>
      <c r="RUW176" s="122"/>
      <c r="RUX176" s="122"/>
      <c r="RUY176" s="122"/>
      <c r="RUZ176" s="122"/>
      <c r="RVA176" s="122"/>
      <c r="RVB176" s="122"/>
      <c r="RVC176" s="122"/>
      <c r="RVD176" s="122"/>
      <c r="RVE176" s="122"/>
      <c r="RVF176" s="122"/>
      <c r="RVG176" s="122"/>
      <c r="RVH176" s="122"/>
      <c r="RVI176" s="122"/>
      <c r="RVJ176" s="122"/>
      <c r="RVK176" s="122"/>
      <c r="RVL176" s="122"/>
      <c r="RVM176" s="122"/>
      <c r="RVN176" s="122"/>
      <c r="RVO176" s="122"/>
      <c r="RVP176" s="122"/>
      <c r="RVQ176" s="122"/>
      <c r="RVR176" s="122"/>
      <c r="RVS176" s="122"/>
      <c r="RVT176" s="122"/>
      <c r="RVU176" s="122"/>
      <c r="RVV176" s="122"/>
      <c r="RVW176" s="122"/>
      <c r="RVX176" s="122"/>
      <c r="RVY176" s="122"/>
      <c r="RVZ176" s="122"/>
      <c r="RWA176" s="122"/>
      <c r="RWB176" s="122"/>
      <c r="RWC176" s="122"/>
      <c r="RWD176" s="122"/>
      <c r="RWE176" s="122"/>
      <c r="RWF176" s="122"/>
      <c r="RWG176" s="122"/>
      <c r="RWH176" s="122"/>
      <c r="RWI176" s="122"/>
      <c r="RWJ176" s="122"/>
      <c r="RWK176" s="122"/>
      <c r="RWL176" s="122"/>
      <c r="RWM176" s="122"/>
      <c r="RWN176" s="122"/>
      <c r="RWO176" s="122"/>
      <c r="RWP176" s="122"/>
      <c r="RWQ176" s="122"/>
      <c r="RWR176" s="122"/>
      <c r="RWS176" s="122"/>
      <c r="RWT176" s="122"/>
      <c r="RWU176" s="122"/>
      <c r="RWV176" s="122"/>
      <c r="RWW176" s="122"/>
      <c r="RWX176" s="122"/>
      <c r="RWY176" s="122"/>
      <c r="RWZ176" s="122"/>
      <c r="RXA176" s="122"/>
      <c r="RXB176" s="122"/>
      <c r="RXC176" s="122"/>
      <c r="RXD176" s="122"/>
      <c r="RXE176" s="122"/>
      <c r="RXF176" s="122"/>
      <c r="RXG176" s="122"/>
      <c r="RXH176" s="122"/>
      <c r="RXI176" s="122"/>
      <c r="RXJ176" s="122"/>
      <c r="RXK176" s="122"/>
      <c r="RXL176" s="122"/>
      <c r="RXM176" s="122"/>
      <c r="RXN176" s="122"/>
      <c r="RXO176" s="122"/>
      <c r="RXP176" s="122"/>
      <c r="RXQ176" s="122"/>
      <c r="RXR176" s="122"/>
      <c r="RXS176" s="122"/>
      <c r="RXT176" s="122"/>
      <c r="RXU176" s="122"/>
      <c r="RXV176" s="122"/>
      <c r="RXW176" s="122"/>
      <c r="RXX176" s="122"/>
      <c r="RXY176" s="122"/>
      <c r="RXZ176" s="122"/>
      <c r="RYA176" s="122"/>
      <c r="RYB176" s="122"/>
      <c r="RYC176" s="122"/>
      <c r="RYD176" s="122"/>
      <c r="RYE176" s="122"/>
      <c r="RYF176" s="122"/>
      <c r="RYG176" s="122"/>
      <c r="RYH176" s="122"/>
      <c r="RYI176" s="122"/>
      <c r="RYJ176" s="122"/>
      <c r="RYK176" s="122"/>
      <c r="RYL176" s="122"/>
      <c r="RYM176" s="122"/>
      <c r="RYN176" s="122"/>
      <c r="RYO176" s="122"/>
      <c r="RYP176" s="122"/>
      <c r="RYQ176" s="122"/>
      <c r="RYR176" s="122"/>
      <c r="RYS176" s="122"/>
      <c r="RYT176" s="122"/>
      <c r="RYU176" s="122"/>
      <c r="RYV176" s="122"/>
      <c r="RYW176" s="122"/>
      <c r="RYX176" s="122"/>
      <c r="RYY176" s="122"/>
      <c r="RYZ176" s="122"/>
      <c r="RZA176" s="122"/>
      <c r="RZB176" s="122"/>
      <c r="RZC176" s="122"/>
      <c r="RZD176" s="122"/>
      <c r="RZE176" s="122"/>
      <c r="RZF176" s="122"/>
      <c r="RZG176" s="122"/>
      <c r="RZH176" s="122"/>
      <c r="RZI176" s="122"/>
      <c r="RZJ176" s="122"/>
      <c r="RZK176" s="122"/>
      <c r="RZL176" s="122"/>
      <c r="RZM176" s="122"/>
      <c r="RZN176" s="122"/>
      <c r="RZO176" s="122"/>
      <c r="RZP176" s="122"/>
      <c r="RZQ176" s="122"/>
      <c r="RZR176" s="122"/>
      <c r="RZS176" s="122"/>
      <c r="RZT176" s="122"/>
      <c r="RZU176" s="122"/>
      <c r="RZV176" s="122"/>
      <c r="RZW176" s="122"/>
      <c r="RZX176" s="122"/>
      <c r="RZY176" s="122"/>
      <c r="RZZ176" s="122"/>
      <c r="SAA176" s="122"/>
      <c r="SAB176" s="122"/>
      <c r="SAC176" s="122"/>
      <c r="SAD176" s="122"/>
      <c r="SAE176" s="122"/>
      <c r="SAF176" s="122"/>
      <c r="SAG176" s="122"/>
      <c r="SAH176" s="122"/>
      <c r="SAI176" s="122"/>
      <c r="SAJ176" s="122"/>
      <c r="SAK176" s="122"/>
      <c r="SAL176" s="122"/>
      <c r="SAM176" s="122"/>
      <c r="SAN176" s="122"/>
      <c r="SAO176" s="122"/>
      <c r="SAP176" s="122"/>
      <c r="SAQ176" s="122"/>
      <c r="SAR176" s="122"/>
      <c r="SAS176" s="122"/>
      <c r="SAT176" s="122"/>
      <c r="SAU176" s="122"/>
      <c r="SAV176" s="122"/>
      <c r="SAW176" s="122"/>
      <c r="SAX176" s="122"/>
      <c r="SAY176" s="122"/>
      <c r="SAZ176" s="122"/>
      <c r="SBA176" s="122"/>
      <c r="SBB176" s="122"/>
      <c r="SBC176" s="122"/>
      <c r="SBD176" s="122"/>
      <c r="SBE176" s="122"/>
      <c r="SBF176" s="122"/>
      <c r="SBG176" s="122"/>
      <c r="SBH176" s="122"/>
      <c r="SBI176" s="122"/>
      <c r="SBJ176" s="122"/>
      <c r="SBK176" s="122"/>
      <c r="SBL176" s="122"/>
      <c r="SBM176" s="122"/>
      <c r="SBN176" s="122"/>
      <c r="SBO176" s="122"/>
      <c r="SBP176" s="122"/>
      <c r="SBQ176" s="122"/>
      <c r="SBR176" s="122"/>
      <c r="SBS176" s="122"/>
      <c r="SBT176" s="122"/>
      <c r="SBU176" s="122"/>
      <c r="SBV176" s="122"/>
      <c r="SBW176" s="122"/>
      <c r="SBX176" s="122"/>
      <c r="SBY176" s="122"/>
      <c r="SBZ176" s="122"/>
      <c r="SCA176" s="122"/>
      <c r="SCB176" s="122"/>
      <c r="SCC176" s="122"/>
      <c r="SCD176" s="122"/>
      <c r="SCE176" s="122"/>
      <c r="SCF176" s="122"/>
      <c r="SCG176" s="122"/>
      <c r="SCH176" s="122"/>
      <c r="SCI176" s="122"/>
      <c r="SCJ176" s="122"/>
      <c r="SCK176" s="122"/>
      <c r="SCL176" s="122"/>
      <c r="SCM176" s="122"/>
      <c r="SCN176" s="122"/>
      <c r="SCO176" s="122"/>
      <c r="SCP176" s="122"/>
      <c r="SCQ176" s="122"/>
      <c r="SCR176" s="122"/>
      <c r="SCS176" s="122"/>
      <c r="SCT176" s="122"/>
      <c r="SCU176" s="122"/>
      <c r="SCV176" s="122"/>
      <c r="SCW176" s="122"/>
      <c r="SCX176" s="122"/>
      <c r="SCY176" s="122"/>
      <c r="SCZ176" s="122"/>
      <c r="SDA176" s="122"/>
      <c r="SDB176" s="122"/>
      <c r="SDC176" s="122"/>
      <c r="SDD176" s="122"/>
      <c r="SDE176" s="122"/>
      <c r="SDF176" s="122"/>
      <c r="SDG176" s="122"/>
      <c r="SDH176" s="122"/>
      <c r="SDI176" s="122"/>
      <c r="SDJ176" s="122"/>
      <c r="SDK176" s="122"/>
      <c r="SDL176" s="122"/>
      <c r="SDM176" s="122"/>
      <c r="SDN176" s="122"/>
      <c r="SDO176" s="122"/>
      <c r="SDP176" s="122"/>
      <c r="SDQ176" s="122"/>
      <c r="SDR176" s="122"/>
      <c r="SDS176" s="122"/>
      <c r="SDT176" s="122"/>
      <c r="SDU176" s="122"/>
      <c r="SDV176" s="122"/>
      <c r="SDW176" s="122"/>
      <c r="SDX176" s="122"/>
      <c r="SDY176" s="122"/>
      <c r="SDZ176" s="122"/>
      <c r="SEA176" s="122"/>
      <c r="SEB176" s="122"/>
      <c r="SEC176" s="122"/>
      <c r="SED176" s="122"/>
      <c r="SEE176" s="122"/>
      <c r="SEF176" s="122"/>
      <c r="SEG176" s="122"/>
      <c r="SEH176" s="122"/>
      <c r="SEI176" s="122"/>
      <c r="SEJ176" s="122"/>
      <c r="SEK176" s="122"/>
      <c r="SEL176" s="122"/>
      <c r="SEM176" s="122"/>
      <c r="SEN176" s="122"/>
      <c r="SEO176" s="122"/>
      <c r="SEP176" s="122"/>
      <c r="SEQ176" s="122"/>
      <c r="SER176" s="122"/>
      <c r="SES176" s="122"/>
      <c r="SET176" s="122"/>
      <c r="SEU176" s="122"/>
      <c r="SEV176" s="122"/>
      <c r="SEW176" s="122"/>
      <c r="SEX176" s="122"/>
      <c r="SEY176" s="122"/>
      <c r="SEZ176" s="122"/>
      <c r="SFA176" s="122"/>
      <c r="SFB176" s="122"/>
      <c r="SFC176" s="122"/>
      <c r="SFD176" s="122"/>
      <c r="SFE176" s="122"/>
      <c r="SFF176" s="122"/>
      <c r="SFG176" s="122"/>
      <c r="SFH176" s="122"/>
      <c r="SFI176" s="122"/>
      <c r="SFJ176" s="122"/>
      <c r="SFK176" s="122"/>
      <c r="SFL176" s="122"/>
      <c r="SFM176" s="122"/>
      <c r="SFN176" s="122"/>
      <c r="SFO176" s="122"/>
      <c r="SFP176" s="122"/>
      <c r="SFQ176" s="122"/>
      <c r="SFR176" s="122"/>
      <c r="SFS176" s="122"/>
      <c r="SFT176" s="122"/>
      <c r="SFU176" s="122"/>
      <c r="SFV176" s="122"/>
      <c r="SFW176" s="122"/>
      <c r="SFX176" s="122"/>
      <c r="SFY176" s="122"/>
      <c r="SFZ176" s="122"/>
      <c r="SGA176" s="122"/>
      <c r="SGB176" s="122"/>
      <c r="SGC176" s="122"/>
      <c r="SGD176" s="122"/>
      <c r="SGE176" s="122"/>
      <c r="SGF176" s="122"/>
      <c r="SGG176" s="122"/>
      <c r="SGH176" s="122"/>
      <c r="SGI176" s="122"/>
      <c r="SGJ176" s="122"/>
      <c r="SGK176" s="122"/>
      <c r="SGL176" s="122"/>
      <c r="SGM176" s="122"/>
      <c r="SGN176" s="122"/>
      <c r="SGO176" s="122"/>
      <c r="SGP176" s="122"/>
      <c r="SGQ176" s="122"/>
      <c r="SGR176" s="122"/>
      <c r="SGS176" s="122"/>
      <c r="SGT176" s="122"/>
      <c r="SGU176" s="122"/>
      <c r="SGV176" s="122"/>
      <c r="SGW176" s="122"/>
      <c r="SGX176" s="122"/>
      <c r="SGY176" s="122"/>
      <c r="SGZ176" s="122"/>
      <c r="SHA176" s="122"/>
      <c r="SHB176" s="122"/>
      <c r="SHC176" s="122"/>
      <c r="SHD176" s="122"/>
      <c r="SHE176" s="122"/>
      <c r="SHF176" s="122"/>
      <c r="SHG176" s="122"/>
      <c r="SHH176" s="122"/>
      <c r="SHI176" s="122"/>
      <c r="SHJ176" s="122"/>
      <c r="SHK176" s="122"/>
      <c r="SHL176" s="122"/>
      <c r="SHM176" s="122"/>
      <c r="SHN176" s="122"/>
      <c r="SHO176" s="122"/>
      <c r="SHP176" s="122"/>
      <c r="SHQ176" s="122"/>
      <c r="SHR176" s="122"/>
      <c r="SHS176" s="122"/>
      <c r="SHT176" s="122"/>
      <c r="SHU176" s="122"/>
      <c r="SHV176" s="122"/>
      <c r="SHW176" s="122"/>
      <c r="SHX176" s="122"/>
      <c r="SHY176" s="122"/>
      <c r="SHZ176" s="122"/>
      <c r="SIA176" s="122"/>
      <c r="SIB176" s="122"/>
      <c r="SIC176" s="122"/>
      <c r="SID176" s="122"/>
      <c r="SIE176" s="122"/>
      <c r="SIF176" s="122"/>
      <c r="SIG176" s="122"/>
      <c r="SIH176" s="122"/>
      <c r="SII176" s="122"/>
      <c r="SIJ176" s="122"/>
      <c r="SIK176" s="122"/>
      <c r="SIL176" s="122"/>
      <c r="SIM176" s="122"/>
      <c r="SIN176" s="122"/>
      <c r="SIO176" s="122"/>
      <c r="SIP176" s="122"/>
      <c r="SIQ176" s="122"/>
      <c r="SIR176" s="122"/>
      <c r="SIS176" s="122"/>
      <c r="SIT176" s="122"/>
      <c r="SIU176" s="122"/>
      <c r="SIV176" s="122"/>
      <c r="SIW176" s="122"/>
      <c r="SIX176" s="122"/>
      <c r="SIY176" s="122"/>
      <c r="SIZ176" s="122"/>
      <c r="SJA176" s="122"/>
      <c r="SJB176" s="122"/>
      <c r="SJC176" s="122"/>
      <c r="SJD176" s="122"/>
      <c r="SJE176" s="122"/>
      <c r="SJF176" s="122"/>
      <c r="SJG176" s="122"/>
      <c r="SJH176" s="122"/>
      <c r="SJI176" s="122"/>
      <c r="SJJ176" s="122"/>
      <c r="SJK176" s="122"/>
      <c r="SJL176" s="122"/>
      <c r="SJM176" s="122"/>
      <c r="SJN176" s="122"/>
      <c r="SJO176" s="122"/>
      <c r="SJP176" s="122"/>
      <c r="SJQ176" s="122"/>
      <c r="SJR176" s="122"/>
      <c r="SJS176" s="122"/>
      <c r="SJT176" s="122"/>
      <c r="SJU176" s="122"/>
      <c r="SJV176" s="122"/>
      <c r="SJW176" s="122"/>
      <c r="SJX176" s="122"/>
      <c r="SJY176" s="122"/>
      <c r="SJZ176" s="122"/>
      <c r="SKA176" s="122"/>
      <c r="SKB176" s="122"/>
      <c r="SKC176" s="122"/>
      <c r="SKD176" s="122"/>
      <c r="SKE176" s="122"/>
      <c r="SKF176" s="122"/>
      <c r="SKG176" s="122"/>
      <c r="SKH176" s="122"/>
      <c r="SKI176" s="122"/>
      <c r="SKJ176" s="122"/>
      <c r="SKK176" s="122"/>
      <c r="SKL176" s="122"/>
      <c r="SKM176" s="122"/>
      <c r="SKN176" s="122"/>
      <c r="SKO176" s="122"/>
      <c r="SKP176" s="122"/>
      <c r="SKQ176" s="122"/>
      <c r="SKR176" s="122"/>
      <c r="SKS176" s="122"/>
      <c r="SKT176" s="122"/>
      <c r="SKU176" s="122"/>
      <c r="SKV176" s="122"/>
      <c r="SKW176" s="122"/>
      <c r="SKX176" s="122"/>
      <c r="SKY176" s="122"/>
      <c r="SKZ176" s="122"/>
      <c r="SLA176" s="122"/>
      <c r="SLB176" s="122"/>
      <c r="SLC176" s="122"/>
      <c r="SLD176" s="122"/>
      <c r="SLE176" s="122"/>
      <c r="SLF176" s="122"/>
      <c r="SLG176" s="122"/>
      <c r="SLH176" s="122"/>
      <c r="SLI176" s="122"/>
      <c r="SLJ176" s="122"/>
      <c r="SLK176" s="122"/>
      <c r="SLL176" s="122"/>
      <c r="SLM176" s="122"/>
      <c r="SLN176" s="122"/>
      <c r="SLO176" s="122"/>
      <c r="SLP176" s="122"/>
      <c r="SLQ176" s="122"/>
      <c r="SLR176" s="122"/>
      <c r="SLS176" s="122"/>
      <c r="SLT176" s="122"/>
      <c r="SLU176" s="122"/>
      <c r="SLV176" s="122"/>
      <c r="SLW176" s="122"/>
      <c r="SLX176" s="122"/>
      <c r="SLY176" s="122"/>
      <c r="SLZ176" s="122"/>
      <c r="SMA176" s="122"/>
      <c r="SMB176" s="122"/>
      <c r="SMC176" s="122"/>
      <c r="SMD176" s="122"/>
      <c r="SME176" s="122"/>
      <c r="SMF176" s="122"/>
      <c r="SMG176" s="122"/>
      <c r="SMH176" s="122"/>
      <c r="SMI176" s="122"/>
      <c r="SMJ176" s="122"/>
      <c r="SMK176" s="122"/>
      <c r="SML176" s="122"/>
      <c r="SMM176" s="122"/>
      <c r="SMN176" s="122"/>
      <c r="SMO176" s="122"/>
      <c r="SMP176" s="122"/>
      <c r="SMQ176" s="122"/>
      <c r="SMR176" s="122"/>
      <c r="SMS176" s="122"/>
      <c r="SMT176" s="122"/>
      <c r="SMU176" s="122"/>
      <c r="SMV176" s="122"/>
      <c r="SMW176" s="122"/>
      <c r="SMX176" s="122"/>
      <c r="SMY176" s="122"/>
      <c r="SMZ176" s="122"/>
      <c r="SNA176" s="122"/>
      <c r="SNB176" s="122"/>
      <c r="SNC176" s="122"/>
      <c r="SND176" s="122"/>
      <c r="SNE176" s="122"/>
      <c r="SNF176" s="122"/>
      <c r="SNG176" s="122"/>
      <c r="SNH176" s="122"/>
      <c r="SNI176" s="122"/>
      <c r="SNJ176" s="122"/>
      <c r="SNK176" s="122"/>
      <c r="SNL176" s="122"/>
      <c r="SNM176" s="122"/>
      <c r="SNN176" s="122"/>
      <c r="SNO176" s="122"/>
      <c r="SNP176" s="122"/>
      <c r="SNQ176" s="122"/>
      <c r="SNR176" s="122"/>
      <c r="SNS176" s="122"/>
      <c r="SNT176" s="122"/>
      <c r="SNU176" s="122"/>
      <c r="SNV176" s="122"/>
      <c r="SNW176" s="122"/>
      <c r="SNX176" s="122"/>
      <c r="SNY176" s="122"/>
      <c r="SNZ176" s="122"/>
      <c r="SOA176" s="122"/>
      <c r="SOB176" s="122"/>
      <c r="SOC176" s="122"/>
      <c r="SOD176" s="122"/>
      <c r="SOE176" s="122"/>
      <c r="SOF176" s="122"/>
      <c r="SOG176" s="122"/>
      <c r="SOH176" s="122"/>
      <c r="SOI176" s="122"/>
      <c r="SOJ176" s="122"/>
      <c r="SOK176" s="122"/>
      <c r="SOL176" s="122"/>
      <c r="SOM176" s="122"/>
      <c r="SON176" s="122"/>
      <c r="SOO176" s="122"/>
      <c r="SOP176" s="122"/>
      <c r="SOQ176" s="122"/>
      <c r="SOR176" s="122"/>
      <c r="SOS176" s="122"/>
      <c r="SOT176" s="122"/>
      <c r="SOU176" s="122"/>
      <c r="SOV176" s="122"/>
      <c r="SOW176" s="122"/>
      <c r="SOX176" s="122"/>
      <c r="SOY176" s="122"/>
      <c r="SOZ176" s="122"/>
      <c r="SPA176" s="122"/>
      <c r="SPB176" s="122"/>
      <c r="SPC176" s="122"/>
      <c r="SPD176" s="122"/>
      <c r="SPE176" s="122"/>
      <c r="SPF176" s="122"/>
      <c r="SPG176" s="122"/>
      <c r="SPH176" s="122"/>
      <c r="SPI176" s="122"/>
      <c r="SPJ176" s="122"/>
      <c r="SPK176" s="122"/>
      <c r="SPL176" s="122"/>
      <c r="SPM176" s="122"/>
      <c r="SPN176" s="122"/>
      <c r="SPO176" s="122"/>
      <c r="SPP176" s="122"/>
      <c r="SPQ176" s="122"/>
      <c r="SPR176" s="122"/>
      <c r="SPS176" s="122"/>
      <c r="SPT176" s="122"/>
      <c r="SPU176" s="122"/>
      <c r="SPV176" s="122"/>
      <c r="SPW176" s="122"/>
      <c r="SPX176" s="122"/>
      <c r="SPY176" s="122"/>
      <c r="SPZ176" s="122"/>
      <c r="SQA176" s="122"/>
      <c r="SQB176" s="122"/>
      <c r="SQC176" s="122"/>
      <c r="SQD176" s="122"/>
      <c r="SQE176" s="122"/>
      <c r="SQF176" s="122"/>
      <c r="SQG176" s="122"/>
      <c r="SQH176" s="122"/>
      <c r="SQI176" s="122"/>
      <c r="SQJ176" s="122"/>
      <c r="SQK176" s="122"/>
      <c r="SQL176" s="122"/>
      <c r="SQM176" s="122"/>
      <c r="SQN176" s="122"/>
      <c r="SQO176" s="122"/>
      <c r="SQP176" s="122"/>
      <c r="SQQ176" s="122"/>
      <c r="SQR176" s="122"/>
      <c r="SQS176" s="122"/>
      <c r="SQT176" s="122"/>
      <c r="SQU176" s="122"/>
      <c r="SQV176" s="122"/>
      <c r="SQW176" s="122"/>
      <c r="SQX176" s="122"/>
      <c r="SQY176" s="122"/>
      <c r="SQZ176" s="122"/>
      <c r="SRA176" s="122"/>
      <c r="SRB176" s="122"/>
      <c r="SRC176" s="122"/>
      <c r="SRD176" s="122"/>
      <c r="SRE176" s="122"/>
      <c r="SRF176" s="122"/>
      <c r="SRG176" s="122"/>
      <c r="SRH176" s="122"/>
      <c r="SRI176" s="122"/>
      <c r="SRJ176" s="122"/>
      <c r="SRK176" s="122"/>
      <c r="SRL176" s="122"/>
      <c r="SRM176" s="122"/>
      <c r="SRN176" s="122"/>
      <c r="SRO176" s="122"/>
      <c r="SRP176" s="122"/>
      <c r="SRQ176" s="122"/>
      <c r="SRR176" s="122"/>
      <c r="SRS176" s="122"/>
      <c r="SRT176" s="122"/>
      <c r="SRU176" s="122"/>
      <c r="SRV176" s="122"/>
      <c r="SRW176" s="122"/>
      <c r="SRX176" s="122"/>
      <c r="SRY176" s="122"/>
      <c r="SRZ176" s="122"/>
      <c r="SSA176" s="122"/>
      <c r="SSB176" s="122"/>
      <c r="SSC176" s="122"/>
      <c r="SSD176" s="122"/>
      <c r="SSE176" s="122"/>
      <c r="SSF176" s="122"/>
      <c r="SSG176" s="122"/>
      <c r="SSH176" s="122"/>
      <c r="SSI176" s="122"/>
      <c r="SSJ176" s="122"/>
      <c r="SSK176" s="122"/>
      <c r="SSL176" s="122"/>
      <c r="SSM176" s="122"/>
      <c r="SSN176" s="122"/>
      <c r="SSO176" s="122"/>
      <c r="SSP176" s="122"/>
      <c r="SSQ176" s="122"/>
      <c r="SSR176" s="122"/>
      <c r="SSS176" s="122"/>
      <c r="SST176" s="122"/>
      <c r="SSU176" s="122"/>
      <c r="SSV176" s="122"/>
      <c r="SSW176" s="122"/>
      <c r="SSX176" s="122"/>
      <c r="SSY176" s="122"/>
      <c r="SSZ176" s="122"/>
      <c r="STA176" s="122"/>
      <c r="STB176" s="122"/>
      <c r="STC176" s="122"/>
      <c r="STD176" s="122"/>
      <c r="STE176" s="122"/>
      <c r="STF176" s="122"/>
      <c r="STG176" s="122"/>
      <c r="STH176" s="122"/>
      <c r="STI176" s="122"/>
      <c r="STJ176" s="122"/>
      <c r="STK176" s="122"/>
      <c r="STL176" s="122"/>
      <c r="STM176" s="122"/>
      <c r="STN176" s="122"/>
      <c r="STO176" s="122"/>
      <c r="STP176" s="122"/>
      <c r="STQ176" s="122"/>
      <c r="STR176" s="122"/>
      <c r="STS176" s="122"/>
      <c r="STT176" s="122"/>
      <c r="STU176" s="122"/>
      <c r="STV176" s="122"/>
      <c r="STW176" s="122"/>
      <c r="STX176" s="122"/>
      <c r="STY176" s="122"/>
      <c r="STZ176" s="122"/>
      <c r="SUA176" s="122"/>
      <c r="SUB176" s="122"/>
      <c r="SUC176" s="122"/>
      <c r="SUD176" s="122"/>
      <c r="SUE176" s="122"/>
      <c r="SUF176" s="122"/>
      <c r="SUG176" s="122"/>
      <c r="SUH176" s="122"/>
      <c r="SUI176" s="122"/>
      <c r="SUJ176" s="122"/>
      <c r="SUK176" s="122"/>
      <c r="SUL176" s="122"/>
      <c r="SUM176" s="122"/>
      <c r="SUN176" s="122"/>
      <c r="SUO176" s="122"/>
      <c r="SUP176" s="122"/>
      <c r="SUQ176" s="122"/>
      <c r="SUR176" s="122"/>
      <c r="SUS176" s="122"/>
      <c r="SUT176" s="122"/>
      <c r="SUU176" s="122"/>
      <c r="SUV176" s="122"/>
      <c r="SUW176" s="122"/>
      <c r="SUX176" s="122"/>
      <c r="SUY176" s="122"/>
      <c r="SUZ176" s="122"/>
      <c r="SVA176" s="122"/>
      <c r="SVB176" s="122"/>
      <c r="SVC176" s="122"/>
      <c r="SVD176" s="122"/>
      <c r="SVE176" s="122"/>
      <c r="SVF176" s="122"/>
      <c r="SVG176" s="122"/>
      <c r="SVH176" s="122"/>
      <c r="SVI176" s="122"/>
      <c r="SVJ176" s="122"/>
      <c r="SVK176" s="122"/>
      <c r="SVL176" s="122"/>
      <c r="SVM176" s="122"/>
      <c r="SVN176" s="122"/>
      <c r="SVO176" s="122"/>
      <c r="SVP176" s="122"/>
      <c r="SVQ176" s="122"/>
      <c r="SVR176" s="122"/>
      <c r="SVS176" s="122"/>
      <c r="SVT176" s="122"/>
      <c r="SVU176" s="122"/>
      <c r="SVV176" s="122"/>
      <c r="SVW176" s="122"/>
      <c r="SVX176" s="122"/>
      <c r="SVY176" s="122"/>
      <c r="SVZ176" s="122"/>
      <c r="SWA176" s="122"/>
      <c r="SWB176" s="122"/>
      <c r="SWC176" s="122"/>
      <c r="SWD176" s="122"/>
      <c r="SWE176" s="122"/>
      <c r="SWF176" s="122"/>
      <c r="SWG176" s="122"/>
      <c r="SWH176" s="122"/>
      <c r="SWI176" s="122"/>
      <c r="SWJ176" s="122"/>
      <c r="SWK176" s="122"/>
      <c r="SWL176" s="122"/>
      <c r="SWM176" s="122"/>
      <c r="SWN176" s="122"/>
      <c r="SWO176" s="122"/>
      <c r="SWP176" s="122"/>
      <c r="SWQ176" s="122"/>
      <c r="SWR176" s="122"/>
      <c r="SWS176" s="122"/>
      <c r="SWT176" s="122"/>
      <c r="SWU176" s="122"/>
      <c r="SWV176" s="122"/>
      <c r="SWW176" s="122"/>
      <c r="SWX176" s="122"/>
      <c r="SWY176" s="122"/>
      <c r="SWZ176" s="122"/>
      <c r="SXA176" s="122"/>
      <c r="SXB176" s="122"/>
      <c r="SXC176" s="122"/>
      <c r="SXD176" s="122"/>
      <c r="SXE176" s="122"/>
      <c r="SXF176" s="122"/>
      <c r="SXG176" s="122"/>
      <c r="SXH176" s="122"/>
      <c r="SXI176" s="122"/>
      <c r="SXJ176" s="122"/>
      <c r="SXK176" s="122"/>
      <c r="SXL176" s="122"/>
      <c r="SXM176" s="122"/>
      <c r="SXN176" s="122"/>
      <c r="SXO176" s="122"/>
      <c r="SXP176" s="122"/>
      <c r="SXQ176" s="122"/>
      <c r="SXR176" s="122"/>
      <c r="SXS176" s="122"/>
      <c r="SXT176" s="122"/>
      <c r="SXU176" s="122"/>
      <c r="SXV176" s="122"/>
      <c r="SXW176" s="122"/>
      <c r="SXX176" s="122"/>
      <c r="SXY176" s="122"/>
      <c r="SXZ176" s="122"/>
      <c r="SYA176" s="122"/>
      <c r="SYB176" s="122"/>
      <c r="SYC176" s="122"/>
      <c r="SYD176" s="122"/>
      <c r="SYE176" s="122"/>
      <c r="SYF176" s="122"/>
      <c r="SYG176" s="122"/>
      <c r="SYH176" s="122"/>
      <c r="SYI176" s="122"/>
      <c r="SYJ176" s="122"/>
      <c r="SYK176" s="122"/>
      <c r="SYL176" s="122"/>
      <c r="SYM176" s="122"/>
      <c r="SYN176" s="122"/>
      <c r="SYO176" s="122"/>
      <c r="SYP176" s="122"/>
      <c r="SYQ176" s="122"/>
      <c r="SYR176" s="122"/>
      <c r="SYS176" s="122"/>
      <c r="SYT176" s="122"/>
      <c r="SYU176" s="122"/>
      <c r="SYV176" s="122"/>
      <c r="SYW176" s="122"/>
      <c r="SYX176" s="122"/>
      <c r="SYY176" s="122"/>
      <c r="SYZ176" s="122"/>
      <c r="SZA176" s="122"/>
      <c r="SZB176" s="122"/>
      <c r="SZC176" s="122"/>
      <c r="SZD176" s="122"/>
      <c r="SZE176" s="122"/>
      <c r="SZF176" s="122"/>
      <c r="SZG176" s="122"/>
      <c r="SZH176" s="122"/>
      <c r="SZI176" s="122"/>
      <c r="SZJ176" s="122"/>
      <c r="SZK176" s="122"/>
      <c r="SZL176" s="122"/>
      <c r="SZM176" s="122"/>
      <c r="SZN176" s="122"/>
      <c r="SZO176" s="122"/>
      <c r="SZP176" s="122"/>
      <c r="SZQ176" s="122"/>
      <c r="SZR176" s="122"/>
      <c r="SZS176" s="122"/>
      <c r="SZT176" s="122"/>
      <c r="SZU176" s="122"/>
      <c r="SZV176" s="122"/>
      <c r="SZW176" s="122"/>
      <c r="SZX176" s="122"/>
      <c r="SZY176" s="122"/>
      <c r="SZZ176" s="122"/>
      <c r="TAA176" s="122"/>
      <c r="TAB176" s="122"/>
      <c r="TAC176" s="122"/>
      <c r="TAD176" s="122"/>
      <c r="TAE176" s="122"/>
      <c r="TAF176" s="122"/>
      <c r="TAG176" s="122"/>
      <c r="TAH176" s="122"/>
      <c r="TAI176" s="122"/>
      <c r="TAJ176" s="122"/>
      <c r="TAK176" s="122"/>
      <c r="TAL176" s="122"/>
      <c r="TAM176" s="122"/>
      <c r="TAN176" s="122"/>
      <c r="TAO176" s="122"/>
      <c r="TAP176" s="122"/>
      <c r="TAQ176" s="122"/>
      <c r="TAR176" s="122"/>
      <c r="TAS176" s="122"/>
      <c r="TAT176" s="122"/>
      <c r="TAU176" s="122"/>
      <c r="TAV176" s="122"/>
      <c r="TAW176" s="122"/>
      <c r="TAX176" s="122"/>
      <c r="TAY176" s="122"/>
      <c r="TAZ176" s="122"/>
      <c r="TBA176" s="122"/>
      <c r="TBB176" s="122"/>
      <c r="TBC176" s="122"/>
      <c r="TBD176" s="122"/>
      <c r="TBE176" s="122"/>
      <c r="TBF176" s="122"/>
      <c r="TBG176" s="122"/>
      <c r="TBH176" s="122"/>
      <c r="TBI176" s="122"/>
      <c r="TBJ176" s="122"/>
      <c r="TBK176" s="122"/>
      <c r="TBL176" s="122"/>
      <c r="TBM176" s="122"/>
      <c r="TBN176" s="122"/>
      <c r="TBO176" s="122"/>
      <c r="TBP176" s="122"/>
      <c r="TBQ176" s="122"/>
      <c r="TBR176" s="122"/>
      <c r="TBS176" s="122"/>
      <c r="TBT176" s="122"/>
      <c r="TBU176" s="122"/>
      <c r="TBV176" s="122"/>
      <c r="TBW176" s="122"/>
      <c r="TBX176" s="122"/>
      <c r="TBY176" s="122"/>
      <c r="TBZ176" s="122"/>
      <c r="TCA176" s="122"/>
      <c r="TCB176" s="122"/>
      <c r="TCC176" s="122"/>
      <c r="TCD176" s="122"/>
      <c r="TCE176" s="122"/>
      <c r="TCF176" s="122"/>
      <c r="TCG176" s="122"/>
      <c r="TCH176" s="122"/>
      <c r="TCI176" s="122"/>
      <c r="TCJ176" s="122"/>
      <c r="TCK176" s="122"/>
      <c r="TCL176" s="122"/>
      <c r="TCM176" s="122"/>
      <c r="TCN176" s="122"/>
      <c r="TCO176" s="122"/>
      <c r="TCP176" s="122"/>
      <c r="TCQ176" s="122"/>
      <c r="TCR176" s="122"/>
      <c r="TCS176" s="122"/>
      <c r="TCT176" s="122"/>
      <c r="TCU176" s="122"/>
      <c r="TCV176" s="122"/>
      <c r="TCW176" s="122"/>
      <c r="TCX176" s="122"/>
      <c r="TCY176" s="122"/>
      <c r="TCZ176" s="122"/>
      <c r="TDA176" s="122"/>
      <c r="TDB176" s="122"/>
      <c r="TDC176" s="122"/>
      <c r="TDD176" s="122"/>
      <c r="TDE176" s="122"/>
      <c r="TDF176" s="122"/>
      <c r="TDG176" s="122"/>
      <c r="TDH176" s="122"/>
      <c r="TDI176" s="122"/>
      <c r="TDJ176" s="122"/>
      <c r="TDK176" s="122"/>
      <c r="TDL176" s="122"/>
      <c r="TDM176" s="122"/>
      <c r="TDN176" s="122"/>
      <c r="TDO176" s="122"/>
      <c r="TDP176" s="122"/>
      <c r="TDQ176" s="122"/>
      <c r="TDR176" s="122"/>
      <c r="TDS176" s="122"/>
      <c r="TDT176" s="122"/>
      <c r="TDU176" s="122"/>
      <c r="TDV176" s="122"/>
      <c r="TDW176" s="122"/>
      <c r="TDX176" s="122"/>
      <c r="TDY176" s="122"/>
      <c r="TDZ176" s="122"/>
      <c r="TEA176" s="122"/>
      <c r="TEB176" s="122"/>
      <c r="TEC176" s="122"/>
      <c r="TED176" s="122"/>
      <c r="TEE176" s="122"/>
      <c r="TEF176" s="122"/>
      <c r="TEG176" s="122"/>
      <c r="TEH176" s="122"/>
      <c r="TEI176" s="122"/>
      <c r="TEJ176" s="122"/>
      <c r="TEK176" s="122"/>
      <c r="TEL176" s="122"/>
      <c r="TEM176" s="122"/>
      <c r="TEN176" s="122"/>
      <c r="TEO176" s="122"/>
      <c r="TEP176" s="122"/>
      <c r="TEQ176" s="122"/>
      <c r="TER176" s="122"/>
      <c r="TES176" s="122"/>
      <c r="TET176" s="122"/>
      <c r="TEU176" s="122"/>
      <c r="TEV176" s="122"/>
      <c r="TEW176" s="122"/>
      <c r="TEX176" s="122"/>
      <c r="TEY176" s="122"/>
      <c r="TEZ176" s="122"/>
      <c r="TFA176" s="122"/>
      <c r="TFB176" s="122"/>
      <c r="TFC176" s="122"/>
      <c r="TFD176" s="122"/>
      <c r="TFE176" s="122"/>
      <c r="TFF176" s="122"/>
      <c r="TFG176" s="122"/>
      <c r="TFH176" s="122"/>
      <c r="TFI176" s="122"/>
      <c r="TFJ176" s="122"/>
      <c r="TFK176" s="122"/>
      <c r="TFL176" s="122"/>
      <c r="TFM176" s="122"/>
      <c r="TFN176" s="122"/>
      <c r="TFO176" s="122"/>
      <c r="TFP176" s="122"/>
      <c r="TFQ176" s="122"/>
      <c r="TFR176" s="122"/>
      <c r="TFS176" s="122"/>
      <c r="TFT176" s="122"/>
      <c r="TFU176" s="122"/>
      <c r="TFV176" s="122"/>
      <c r="TFW176" s="122"/>
      <c r="TFX176" s="122"/>
      <c r="TFY176" s="122"/>
      <c r="TFZ176" s="122"/>
      <c r="TGA176" s="122"/>
      <c r="TGB176" s="122"/>
      <c r="TGC176" s="122"/>
      <c r="TGD176" s="122"/>
      <c r="TGE176" s="122"/>
      <c r="TGF176" s="122"/>
      <c r="TGG176" s="122"/>
      <c r="TGH176" s="122"/>
      <c r="TGI176" s="122"/>
      <c r="TGJ176" s="122"/>
      <c r="TGK176" s="122"/>
      <c r="TGL176" s="122"/>
      <c r="TGM176" s="122"/>
      <c r="TGN176" s="122"/>
      <c r="TGO176" s="122"/>
      <c r="TGP176" s="122"/>
      <c r="TGQ176" s="122"/>
      <c r="TGR176" s="122"/>
      <c r="TGS176" s="122"/>
      <c r="TGT176" s="122"/>
      <c r="TGU176" s="122"/>
      <c r="TGV176" s="122"/>
      <c r="TGW176" s="122"/>
      <c r="TGX176" s="122"/>
      <c r="TGY176" s="122"/>
      <c r="TGZ176" s="122"/>
      <c r="THA176" s="122"/>
      <c r="THB176" s="122"/>
      <c r="THC176" s="122"/>
      <c r="THD176" s="122"/>
      <c r="THE176" s="122"/>
      <c r="THF176" s="122"/>
      <c r="THG176" s="122"/>
      <c r="THH176" s="122"/>
      <c r="THI176" s="122"/>
      <c r="THJ176" s="122"/>
      <c r="THK176" s="122"/>
      <c r="THL176" s="122"/>
      <c r="THM176" s="122"/>
      <c r="THN176" s="122"/>
      <c r="THO176" s="122"/>
      <c r="THP176" s="122"/>
      <c r="THQ176" s="122"/>
      <c r="THR176" s="122"/>
      <c r="THS176" s="122"/>
      <c r="THT176" s="122"/>
      <c r="THU176" s="122"/>
      <c r="THV176" s="122"/>
      <c r="THW176" s="122"/>
      <c r="THX176" s="122"/>
      <c r="THY176" s="122"/>
      <c r="THZ176" s="122"/>
      <c r="TIA176" s="122"/>
      <c r="TIB176" s="122"/>
      <c r="TIC176" s="122"/>
      <c r="TID176" s="122"/>
      <c r="TIE176" s="122"/>
      <c r="TIF176" s="122"/>
      <c r="TIG176" s="122"/>
      <c r="TIH176" s="122"/>
      <c r="TII176" s="122"/>
      <c r="TIJ176" s="122"/>
      <c r="TIK176" s="122"/>
      <c r="TIL176" s="122"/>
      <c r="TIM176" s="122"/>
      <c r="TIN176" s="122"/>
      <c r="TIO176" s="122"/>
      <c r="TIP176" s="122"/>
      <c r="TIQ176" s="122"/>
      <c r="TIR176" s="122"/>
      <c r="TIS176" s="122"/>
      <c r="TIT176" s="122"/>
      <c r="TIU176" s="122"/>
      <c r="TIV176" s="122"/>
      <c r="TIW176" s="122"/>
      <c r="TIX176" s="122"/>
      <c r="TIY176" s="122"/>
      <c r="TIZ176" s="122"/>
      <c r="TJA176" s="122"/>
      <c r="TJB176" s="122"/>
      <c r="TJC176" s="122"/>
      <c r="TJD176" s="122"/>
      <c r="TJE176" s="122"/>
      <c r="TJF176" s="122"/>
      <c r="TJG176" s="122"/>
      <c r="TJH176" s="122"/>
      <c r="TJI176" s="122"/>
      <c r="TJJ176" s="122"/>
      <c r="TJK176" s="122"/>
      <c r="TJL176" s="122"/>
      <c r="TJM176" s="122"/>
      <c r="TJN176" s="122"/>
      <c r="TJO176" s="122"/>
      <c r="TJP176" s="122"/>
      <c r="TJQ176" s="122"/>
      <c r="TJR176" s="122"/>
      <c r="TJS176" s="122"/>
      <c r="TJT176" s="122"/>
      <c r="TJU176" s="122"/>
      <c r="TJV176" s="122"/>
      <c r="TJW176" s="122"/>
      <c r="TJX176" s="122"/>
      <c r="TJY176" s="122"/>
      <c r="TJZ176" s="122"/>
      <c r="TKA176" s="122"/>
      <c r="TKB176" s="122"/>
      <c r="TKC176" s="122"/>
      <c r="TKD176" s="122"/>
      <c r="TKE176" s="122"/>
      <c r="TKF176" s="122"/>
      <c r="TKG176" s="122"/>
      <c r="TKH176" s="122"/>
      <c r="TKI176" s="122"/>
      <c r="TKJ176" s="122"/>
      <c r="TKK176" s="122"/>
      <c r="TKL176" s="122"/>
      <c r="TKM176" s="122"/>
      <c r="TKN176" s="122"/>
      <c r="TKO176" s="122"/>
      <c r="TKP176" s="122"/>
      <c r="TKQ176" s="122"/>
      <c r="TKR176" s="122"/>
      <c r="TKS176" s="122"/>
      <c r="TKT176" s="122"/>
      <c r="TKU176" s="122"/>
      <c r="TKV176" s="122"/>
      <c r="TKW176" s="122"/>
      <c r="TKX176" s="122"/>
      <c r="TKY176" s="122"/>
      <c r="TKZ176" s="122"/>
      <c r="TLA176" s="122"/>
      <c r="TLB176" s="122"/>
      <c r="TLC176" s="122"/>
      <c r="TLD176" s="122"/>
      <c r="TLE176" s="122"/>
      <c r="TLF176" s="122"/>
      <c r="TLG176" s="122"/>
      <c r="TLH176" s="122"/>
      <c r="TLI176" s="122"/>
      <c r="TLJ176" s="122"/>
      <c r="TLK176" s="122"/>
      <c r="TLL176" s="122"/>
      <c r="TLM176" s="122"/>
      <c r="TLN176" s="122"/>
      <c r="TLO176" s="122"/>
      <c r="TLP176" s="122"/>
      <c r="TLQ176" s="122"/>
      <c r="TLR176" s="122"/>
      <c r="TLS176" s="122"/>
      <c r="TLT176" s="122"/>
      <c r="TLU176" s="122"/>
      <c r="TLV176" s="122"/>
      <c r="TLW176" s="122"/>
      <c r="TLX176" s="122"/>
      <c r="TLY176" s="122"/>
      <c r="TLZ176" s="122"/>
      <c r="TMA176" s="122"/>
      <c r="TMB176" s="122"/>
      <c r="TMC176" s="122"/>
      <c r="TMD176" s="122"/>
      <c r="TME176" s="122"/>
      <c r="TMF176" s="122"/>
      <c r="TMG176" s="122"/>
      <c r="TMH176" s="122"/>
      <c r="TMI176" s="122"/>
      <c r="TMJ176" s="122"/>
      <c r="TMK176" s="122"/>
      <c r="TML176" s="122"/>
      <c r="TMM176" s="122"/>
      <c r="TMN176" s="122"/>
      <c r="TMO176" s="122"/>
      <c r="TMP176" s="122"/>
      <c r="TMQ176" s="122"/>
      <c r="TMR176" s="122"/>
      <c r="TMS176" s="122"/>
      <c r="TMT176" s="122"/>
      <c r="TMU176" s="122"/>
      <c r="TMV176" s="122"/>
      <c r="TMW176" s="122"/>
      <c r="TMX176" s="122"/>
      <c r="TMY176" s="122"/>
      <c r="TMZ176" s="122"/>
      <c r="TNA176" s="122"/>
      <c r="TNB176" s="122"/>
      <c r="TNC176" s="122"/>
      <c r="TND176" s="122"/>
      <c r="TNE176" s="122"/>
      <c r="TNF176" s="122"/>
      <c r="TNG176" s="122"/>
      <c r="TNH176" s="122"/>
      <c r="TNI176" s="122"/>
      <c r="TNJ176" s="122"/>
      <c r="TNK176" s="122"/>
      <c r="TNL176" s="122"/>
      <c r="TNM176" s="122"/>
      <c r="TNN176" s="122"/>
      <c r="TNO176" s="122"/>
      <c r="TNP176" s="122"/>
      <c r="TNQ176" s="122"/>
      <c r="TNR176" s="122"/>
      <c r="TNS176" s="122"/>
      <c r="TNT176" s="122"/>
      <c r="TNU176" s="122"/>
      <c r="TNV176" s="122"/>
      <c r="TNW176" s="122"/>
      <c r="TNX176" s="122"/>
      <c r="TNY176" s="122"/>
      <c r="TNZ176" s="122"/>
      <c r="TOA176" s="122"/>
      <c r="TOB176" s="122"/>
      <c r="TOC176" s="122"/>
      <c r="TOD176" s="122"/>
      <c r="TOE176" s="122"/>
      <c r="TOF176" s="122"/>
      <c r="TOG176" s="122"/>
      <c r="TOH176" s="122"/>
      <c r="TOI176" s="122"/>
      <c r="TOJ176" s="122"/>
      <c r="TOK176" s="122"/>
      <c r="TOL176" s="122"/>
      <c r="TOM176" s="122"/>
      <c r="TON176" s="122"/>
      <c r="TOO176" s="122"/>
      <c r="TOP176" s="122"/>
      <c r="TOQ176" s="122"/>
      <c r="TOR176" s="122"/>
      <c r="TOS176" s="122"/>
      <c r="TOT176" s="122"/>
      <c r="TOU176" s="122"/>
      <c r="TOV176" s="122"/>
      <c r="TOW176" s="122"/>
      <c r="TOX176" s="122"/>
      <c r="TOY176" s="122"/>
      <c r="TOZ176" s="122"/>
      <c r="TPA176" s="122"/>
      <c r="TPB176" s="122"/>
      <c r="TPC176" s="122"/>
      <c r="TPD176" s="122"/>
      <c r="TPE176" s="122"/>
      <c r="TPF176" s="122"/>
      <c r="TPG176" s="122"/>
      <c r="TPH176" s="122"/>
      <c r="TPI176" s="122"/>
      <c r="TPJ176" s="122"/>
      <c r="TPK176" s="122"/>
      <c r="TPL176" s="122"/>
      <c r="TPM176" s="122"/>
      <c r="TPN176" s="122"/>
      <c r="TPO176" s="122"/>
      <c r="TPP176" s="122"/>
      <c r="TPQ176" s="122"/>
      <c r="TPR176" s="122"/>
      <c r="TPS176" s="122"/>
      <c r="TPT176" s="122"/>
      <c r="TPU176" s="122"/>
      <c r="TPV176" s="122"/>
      <c r="TPW176" s="122"/>
      <c r="TPX176" s="122"/>
      <c r="TPY176" s="122"/>
      <c r="TPZ176" s="122"/>
      <c r="TQA176" s="122"/>
      <c r="TQB176" s="122"/>
      <c r="TQC176" s="122"/>
      <c r="TQD176" s="122"/>
      <c r="TQE176" s="122"/>
      <c r="TQF176" s="122"/>
      <c r="TQG176" s="122"/>
      <c r="TQH176" s="122"/>
      <c r="TQI176" s="122"/>
      <c r="TQJ176" s="122"/>
      <c r="TQK176" s="122"/>
      <c r="TQL176" s="122"/>
      <c r="TQM176" s="122"/>
      <c r="TQN176" s="122"/>
      <c r="TQO176" s="122"/>
      <c r="TQP176" s="122"/>
      <c r="TQQ176" s="122"/>
      <c r="TQR176" s="122"/>
      <c r="TQS176" s="122"/>
      <c r="TQT176" s="122"/>
      <c r="TQU176" s="122"/>
      <c r="TQV176" s="122"/>
      <c r="TQW176" s="122"/>
      <c r="TQX176" s="122"/>
      <c r="TQY176" s="122"/>
      <c r="TQZ176" s="122"/>
      <c r="TRA176" s="122"/>
      <c r="TRB176" s="122"/>
      <c r="TRC176" s="122"/>
      <c r="TRD176" s="122"/>
      <c r="TRE176" s="122"/>
      <c r="TRF176" s="122"/>
      <c r="TRG176" s="122"/>
      <c r="TRH176" s="122"/>
      <c r="TRI176" s="122"/>
      <c r="TRJ176" s="122"/>
      <c r="TRK176" s="122"/>
      <c r="TRL176" s="122"/>
      <c r="TRM176" s="122"/>
      <c r="TRN176" s="122"/>
      <c r="TRO176" s="122"/>
      <c r="TRP176" s="122"/>
      <c r="TRQ176" s="122"/>
      <c r="TRR176" s="122"/>
      <c r="TRS176" s="122"/>
      <c r="TRT176" s="122"/>
      <c r="TRU176" s="122"/>
      <c r="TRV176" s="122"/>
      <c r="TRW176" s="122"/>
      <c r="TRX176" s="122"/>
      <c r="TRY176" s="122"/>
      <c r="TRZ176" s="122"/>
      <c r="TSA176" s="122"/>
      <c r="TSB176" s="122"/>
      <c r="TSC176" s="122"/>
      <c r="TSD176" s="122"/>
      <c r="TSE176" s="122"/>
      <c r="TSF176" s="122"/>
      <c r="TSG176" s="122"/>
      <c r="TSH176" s="122"/>
      <c r="TSI176" s="122"/>
      <c r="TSJ176" s="122"/>
      <c r="TSK176" s="122"/>
      <c r="TSL176" s="122"/>
      <c r="TSM176" s="122"/>
      <c r="TSN176" s="122"/>
      <c r="TSO176" s="122"/>
      <c r="TSP176" s="122"/>
      <c r="TSQ176" s="122"/>
      <c r="TSR176" s="122"/>
      <c r="TSS176" s="122"/>
      <c r="TST176" s="122"/>
      <c r="TSU176" s="122"/>
      <c r="TSV176" s="122"/>
      <c r="TSW176" s="122"/>
      <c r="TSX176" s="122"/>
      <c r="TSY176" s="122"/>
      <c r="TSZ176" s="122"/>
      <c r="TTA176" s="122"/>
      <c r="TTB176" s="122"/>
      <c r="TTC176" s="122"/>
      <c r="TTD176" s="122"/>
      <c r="TTE176" s="122"/>
      <c r="TTF176" s="122"/>
      <c r="TTG176" s="122"/>
      <c r="TTH176" s="122"/>
      <c r="TTI176" s="122"/>
      <c r="TTJ176" s="122"/>
      <c r="TTK176" s="122"/>
      <c r="TTL176" s="122"/>
      <c r="TTM176" s="122"/>
      <c r="TTN176" s="122"/>
      <c r="TTO176" s="122"/>
      <c r="TTP176" s="122"/>
      <c r="TTQ176" s="122"/>
      <c r="TTR176" s="122"/>
      <c r="TTS176" s="122"/>
      <c r="TTT176" s="122"/>
      <c r="TTU176" s="122"/>
      <c r="TTV176" s="122"/>
      <c r="TTW176" s="122"/>
      <c r="TTX176" s="122"/>
      <c r="TTY176" s="122"/>
      <c r="TTZ176" s="122"/>
      <c r="TUA176" s="122"/>
      <c r="TUB176" s="122"/>
      <c r="TUC176" s="122"/>
      <c r="TUD176" s="122"/>
      <c r="TUE176" s="122"/>
      <c r="TUF176" s="122"/>
      <c r="TUG176" s="122"/>
      <c r="TUH176" s="122"/>
      <c r="TUI176" s="122"/>
      <c r="TUJ176" s="122"/>
      <c r="TUK176" s="122"/>
      <c r="TUL176" s="122"/>
      <c r="TUM176" s="122"/>
      <c r="TUN176" s="122"/>
      <c r="TUO176" s="122"/>
      <c r="TUP176" s="122"/>
      <c r="TUQ176" s="122"/>
      <c r="TUR176" s="122"/>
      <c r="TUS176" s="122"/>
      <c r="TUT176" s="122"/>
      <c r="TUU176" s="122"/>
      <c r="TUV176" s="122"/>
      <c r="TUW176" s="122"/>
      <c r="TUX176" s="122"/>
      <c r="TUY176" s="122"/>
      <c r="TUZ176" s="122"/>
      <c r="TVA176" s="122"/>
      <c r="TVB176" s="122"/>
      <c r="TVC176" s="122"/>
      <c r="TVD176" s="122"/>
      <c r="TVE176" s="122"/>
      <c r="TVF176" s="122"/>
      <c r="TVG176" s="122"/>
      <c r="TVH176" s="122"/>
      <c r="TVI176" s="122"/>
      <c r="TVJ176" s="122"/>
      <c r="TVK176" s="122"/>
      <c r="TVL176" s="122"/>
      <c r="TVM176" s="122"/>
      <c r="TVN176" s="122"/>
      <c r="TVO176" s="122"/>
      <c r="TVP176" s="122"/>
      <c r="TVQ176" s="122"/>
      <c r="TVR176" s="122"/>
      <c r="TVS176" s="122"/>
      <c r="TVT176" s="122"/>
      <c r="TVU176" s="122"/>
      <c r="TVV176" s="122"/>
      <c r="TVW176" s="122"/>
      <c r="TVX176" s="122"/>
      <c r="TVY176" s="122"/>
      <c r="TVZ176" s="122"/>
      <c r="TWA176" s="122"/>
      <c r="TWB176" s="122"/>
      <c r="TWC176" s="122"/>
      <c r="TWD176" s="122"/>
      <c r="TWE176" s="122"/>
      <c r="TWF176" s="122"/>
      <c r="TWG176" s="122"/>
      <c r="TWH176" s="122"/>
      <c r="TWI176" s="122"/>
      <c r="TWJ176" s="122"/>
      <c r="TWK176" s="122"/>
      <c r="TWL176" s="122"/>
      <c r="TWM176" s="122"/>
      <c r="TWN176" s="122"/>
      <c r="TWO176" s="122"/>
      <c r="TWP176" s="122"/>
      <c r="TWQ176" s="122"/>
      <c r="TWR176" s="122"/>
      <c r="TWS176" s="122"/>
      <c r="TWT176" s="122"/>
      <c r="TWU176" s="122"/>
      <c r="TWV176" s="122"/>
      <c r="TWW176" s="122"/>
      <c r="TWX176" s="122"/>
      <c r="TWY176" s="122"/>
      <c r="TWZ176" s="122"/>
      <c r="TXA176" s="122"/>
      <c r="TXB176" s="122"/>
      <c r="TXC176" s="122"/>
      <c r="TXD176" s="122"/>
      <c r="TXE176" s="122"/>
      <c r="TXF176" s="122"/>
      <c r="TXG176" s="122"/>
      <c r="TXH176" s="122"/>
      <c r="TXI176" s="122"/>
      <c r="TXJ176" s="122"/>
      <c r="TXK176" s="122"/>
      <c r="TXL176" s="122"/>
      <c r="TXM176" s="122"/>
      <c r="TXN176" s="122"/>
      <c r="TXO176" s="122"/>
      <c r="TXP176" s="122"/>
      <c r="TXQ176" s="122"/>
      <c r="TXR176" s="122"/>
      <c r="TXS176" s="122"/>
      <c r="TXT176" s="122"/>
      <c r="TXU176" s="122"/>
      <c r="TXV176" s="122"/>
      <c r="TXW176" s="122"/>
      <c r="TXX176" s="122"/>
      <c r="TXY176" s="122"/>
      <c r="TXZ176" s="122"/>
      <c r="TYA176" s="122"/>
      <c r="TYB176" s="122"/>
      <c r="TYC176" s="122"/>
      <c r="TYD176" s="122"/>
      <c r="TYE176" s="122"/>
      <c r="TYF176" s="122"/>
      <c r="TYG176" s="122"/>
      <c r="TYH176" s="122"/>
      <c r="TYI176" s="122"/>
      <c r="TYJ176" s="122"/>
      <c r="TYK176" s="122"/>
      <c r="TYL176" s="122"/>
      <c r="TYM176" s="122"/>
      <c r="TYN176" s="122"/>
      <c r="TYO176" s="122"/>
      <c r="TYP176" s="122"/>
      <c r="TYQ176" s="122"/>
      <c r="TYR176" s="122"/>
      <c r="TYS176" s="122"/>
      <c r="TYT176" s="122"/>
      <c r="TYU176" s="122"/>
      <c r="TYV176" s="122"/>
      <c r="TYW176" s="122"/>
      <c r="TYX176" s="122"/>
      <c r="TYY176" s="122"/>
      <c r="TYZ176" s="122"/>
      <c r="TZA176" s="122"/>
      <c r="TZB176" s="122"/>
      <c r="TZC176" s="122"/>
      <c r="TZD176" s="122"/>
      <c r="TZE176" s="122"/>
      <c r="TZF176" s="122"/>
      <c r="TZG176" s="122"/>
      <c r="TZH176" s="122"/>
      <c r="TZI176" s="122"/>
      <c r="TZJ176" s="122"/>
      <c r="TZK176" s="122"/>
      <c r="TZL176" s="122"/>
      <c r="TZM176" s="122"/>
      <c r="TZN176" s="122"/>
      <c r="TZO176" s="122"/>
      <c r="TZP176" s="122"/>
      <c r="TZQ176" s="122"/>
      <c r="TZR176" s="122"/>
      <c r="TZS176" s="122"/>
      <c r="TZT176" s="122"/>
      <c r="TZU176" s="122"/>
      <c r="TZV176" s="122"/>
      <c r="TZW176" s="122"/>
      <c r="TZX176" s="122"/>
      <c r="TZY176" s="122"/>
      <c r="TZZ176" s="122"/>
      <c r="UAA176" s="122"/>
      <c r="UAB176" s="122"/>
      <c r="UAC176" s="122"/>
      <c r="UAD176" s="122"/>
      <c r="UAE176" s="122"/>
      <c r="UAF176" s="122"/>
      <c r="UAG176" s="122"/>
      <c r="UAH176" s="122"/>
      <c r="UAI176" s="122"/>
      <c r="UAJ176" s="122"/>
      <c r="UAK176" s="122"/>
      <c r="UAL176" s="122"/>
      <c r="UAM176" s="122"/>
      <c r="UAN176" s="122"/>
      <c r="UAO176" s="122"/>
      <c r="UAP176" s="122"/>
      <c r="UAQ176" s="122"/>
      <c r="UAR176" s="122"/>
      <c r="UAS176" s="122"/>
      <c r="UAT176" s="122"/>
      <c r="UAU176" s="122"/>
      <c r="UAV176" s="122"/>
      <c r="UAW176" s="122"/>
      <c r="UAX176" s="122"/>
      <c r="UAY176" s="122"/>
      <c r="UAZ176" s="122"/>
      <c r="UBA176" s="122"/>
      <c r="UBB176" s="122"/>
      <c r="UBC176" s="122"/>
      <c r="UBD176" s="122"/>
      <c r="UBE176" s="122"/>
      <c r="UBF176" s="122"/>
      <c r="UBG176" s="122"/>
      <c r="UBH176" s="122"/>
      <c r="UBI176" s="122"/>
      <c r="UBJ176" s="122"/>
      <c r="UBK176" s="122"/>
      <c r="UBL176" s="122"/>
      <c r="UBM176" s="122"/>
      <c r="UBN176" s="122"/>
      <c r="UBO176" s="122"/>
      <c r="UBP176" s="122"/>
      <c r="UBQ176" s="122"/>
      <c r="UBR176" s="122"/>
      <c r="UBS176" s="122"/>
      <c r="UBT176" s="122"/>
      <c r="UBU176" s="122"/>
      <c r="UBV176" s="122"/>
      <c r="UBW176" s="122"/>
      <c r="UBX176" s="122"/>
      <c r="UBY176" s="122"/>
      <c r="UBZ176" s="122"/>
      <c r="UCA176" s="122"/>
      <c r="UCB176" s="122"/>
      <c r="UCC176" s="122"/>
      <c r="UCD176" s="122"/>
      <c r="UCE176" s="122"/>
      <c r="UCF176" s="122"/>
      <c r="UCG176" s="122"/>
      <c r="UCH176" s="122"/>
      <c r="UCI176" s="122"/>
      <c r="UCJ176" s="122"/>
      <c r="UCK176" s="122"/>
      <c r="UCL176" s="122"/>
      <c r="UCM176" s="122"/>
      <c r="UCN176" s="122"/>
      <c r="UCO176" s="122"/>
      <c r="UCP176" s="122"/>
      <c r="UCQ176" s="122"/>
      <c r="UCR176" s="122"/>
      <c r="UCS176" s="122"/>
      <c r="UCT176" s="122"/>
      <c r="UCU176" s="122"/>
      <c r="UCV176" s="122"/>
      <c r="UCW176" s="122"/>
      <c r="UCX176" s="122"/>
      <c r="UCY176" s="122"/>
      <c r="UCZ176" s="122"/>
      <c r="UDA176" s="122"/>
      <c r="UDB176" s="122"/>
      <c r="UDC176" s="122"/>
      <c r="UDD176" s="122"/>
      <c r="UDE176" s="122"/>
      <c r="UDF176" s="122"/>
      <c r="UDG176" s="122"/>
      <c r="UDH176" s="122"/>
      <c r="UDI176" s="122"/>
      <c r="UDJ176" s="122"/>
      <c r="UDK176" s="122"/>
      <c r="UDL176" s="122"/>
      <c r="UDM176" s="122"/>
      <c r="UDN176" s="122"/>
      <c r="UDO176" s="122"/>
      <c r="UDP176" s="122"/>
      <c r="UDQ176" s="122"/>
      <c r="UDR176" s="122"/>
      <c r="UDS176" s="122"/>
      <c r="UDT176" s="122"/>
      <c r="UDU176" s="122"/>
      <c r="UDV176" s="122"/>
      <c r="UDW176" s="122"/>
      <c r="UDX176" s="122"/>
      <c r="UDY176" s="122"/>
      <c r="UDZ176" s="122"/>
      <c r="UEA176" s="122"/>
      <c r="UEB176" s="122"/>
      <c r="UEC176" s="122"/>
      <c r="UED176" s="122"/>
      <c r="UEE176" s="122"/>
      <c r="UEF176" s="122"/>
      <c r="UEG176" s="122"/>
      <c r="UEH176" s="122"/>
      <c r="UEI176" s="122"/>
      <c r="UEJ176" s="122"/>
      <c r="UEK176" s="122"/>
      <c r="UEL176" s="122"/>
      <c r="UEM176" s="122"/>
      <c r="UEN176" s="122"/>
      <c r="UEO176" s="122"/>
      <c r="UEP176" s="122"/>
      <c r="UEQ176" s="122"/>
      <c r="UER176" s="122"/>
      <c r="UES176" s="122"/>
      <c r="UET176" s="122"/>
      <c r="UEU176" s="122"/>
      <c r="UEV176" s="122"/>
      <c r="UEW176" s="122"/>
      <c r="UEX176" s="122"/>
      <c r="UEY176" s="122"/>
      <c r="UEZ176" s="122"/>
      <c r="UFA176" s="122"/>
      <c r="UFB176" s="122"/>
      <c r="UFC176" s="122"/>
      <c r="UFD176" s="122"/>
      <c r="UFE176" s="122"/>
      <c r="UFF176" s="122"/>
      <c r="UFG176" s="122"/>
      <c r="UFH176" s="122"/>
      <c r="UFI176" s="122"/>
      <c r="UFJ176" s="122"/>
      <c r="UFK176" s="122"/>
      <c r="UFL176" s="122"/>
      <c r="UFM176" s="122"/>
      <c r="UFN176" s="122"/>
      <c r="UFO176" s="122"/>
      <c r="UFP176" s="122"/>
      <c r="UFQ176" s="122"/>
      <c r="UFR176" s="122"/>
      <c r="UFS176" s="122"/>
      <c r="UFT176" s="122"/>
      <c r="UFU176" s="122"/>
      <c r="UFV176" s="122"/>
      <c r="UFW176" s="122"/>
      <c r="UFX176" s="122"/>
      <c r="UFY176" s="122"/>
      <c r="UFZ176" s="122"/>
      <c r="UGA176" s="122"/>
      <c r="UGB176" s="122"/>
      <c r="UGC176" s="122"/>
      <c r="UGD176" s="122"/>
      <c r="UGE176" s="122"/>
      <c r="UGF176" s="122"/>
      <c r="UGG176" s="122"/>
      <c r="UGH176" s="122"/>
      <c r="UGI176" s="122"/>
      <c r="UGJ176" s="122"/>
      <c r="UGK176" s="122"/>
      <c r="UGL176" s="122"/>
      <c r="UGM176" s="122"/>
      <c r="UGN176" s="122"/>
      <c r="UGO176" s="122"/>
      <c r="UGP176" s="122"/>
      <c r="UGQ176" s="122"/>
      <c r="UGR176" s="122"/>
      <c r="UGS176" s="122"/>
      <c r="UGT176" s="122"/>
      <c r="UGU176" s="122"/>
      <c r="UGV176" s="122"/>
      <c r="UGW176" s="122"/>
      <c r="UGX176" s="122"/>
      <c r="UGY176" s="122"/>
      <c r="UGZ176" s="122"/>
      <c r="UHA176" s="122"/>
      <c r="UHB176" s="122"/>
      <c r="UHC176" s="122"/>
      <c r="UHD176" s="122"/>
      <c r="UHE176" s="122"/>
      <c r="UHF176" s="122"/>
      <c r="UHG176" s="122"/>
      <c r="UHH176" s="122"/>
      <c r="UHI176" s="122"/>
      <c r="UHJ176" s="122"/>
      <c r="UHK176" s="122"/>
      <c r="UHL176" s="122"/>
      <c r="UHM176" s="122"/>
      <c r="UHN176" s="122"/>
      <c r="UHO176" s="122"/>
      <c r="UHP176" s="122"/>
      <c r="UHQ176" s="122"/>
      <c r="UHR176" s="122"/>
      <c r="UHS176" s="122"/>
      <c r="UHT176" s="122"/>
      <c r="UHU176" s="122"/>
      <c r="UHV176" s="122"/>
      <c r="UHW176" s="122"/>
      <c r="UHX176" s="122"/>
      <c r="UHY176" s="122"/>
      <c r="UHZ176" s="122"/>
      <c r="UIA176" s="122"/>
      <c r="UIB176" s="122"/>
      <c r="UIC176" s="122"/>
      <c r="UID176" s="122"/>
      <c r="UIE176" s="122"/>
      <c r="UIF176" s="122"/>
      <c r="UIG176" s="122"/>
      <c r="UIH176" s="122"/>
      <c r="UII176" s="122"/>
      <c r="UIJ176" s="122"/>
      <c r="UIK176" s="122"/>
      <c r="UIL176" s="122"/>
      <c r="UIM176" s="122"/>
      <c r="UIN176" s="122"/>
      <c r="UIO176" s="122"/>
      <c r="UIP176" s="122"/>
      <c r="UIQ176" s="122"/>
      <c r="UIR176" s="122"/>
      <c r="UIS176" s="122"/>
      <c r="UIT176" s="122"/>
      <c r="UIU176" s="122"/>
      <c r="UIV176" s="122"/>
      <c r="UIW176" s="122"/>
      <c r="UIX176" s="122"/>
      <c r="UIY176" s="122"/>
      <c r="UIZ176" s="122"/>
      <c r="UJA176" s="122"/>
      <c r="UJB176" s="122"/>
      <c r="UJC176" s="122"/>
      <c r="UJD176" s="122"/>
      <c r="UJE176" s="122"/>
      <c r="UJF176" s="122"/>
      <c r="UJG176" s="122"/>
      <c r="UJH176" s="122"/>
      <c r="UJI176" s="122"/>
      <c r="UJJ176" s="122"/>
      <c r="UJK176" s="122"/>
      <c r="UJL176" s="122"/>
      <c r="UJM176" s="122"/>
      <c r="UJN176" s="122"/>
      <c r="UJO176" s="122"/>
      <c r="UJP176" s="122"/>
      <c r="UJQ176" s="122"/>
      <c r="UJR176" s="122"/>
      <c r="UJS176" s="122"/>
      <c r="UJT176" s="122"/>
      <c r="UJU176" s="122"/>
      <c r="UJV176" s="122"/>
      <c r="UJW176" s="122"/>
      <c r="UJX176" s="122"/>
      <c r="UJY176" s="122"/>
      <c r="UJZ176" s="122"/>
      <c r="UKA176" s="122"/>
      <c r="UKB176" s="122"/>
      <c r="UKC176" s="122"/>
      <c r="UKD176" s="122"/>
      <c r="UKE176" s="122"/>
      <c r="UKF176" s="122"/>
      <c r="UKG176" s="122"/>
      <c r="UKH176" s="122"/>
      <c r="UKI176" s="122"/>
      <c r="UKJ176" s="122"/>
      <c r="UKK176" s="122"/>
      <c r="UKL176" s="122"/>
      <c r="UKM176" s="122"/>
      <c r="UKN176" s="122"/>
      <c r="UKO176" s="122"/>
      <c r="UKP176" s="122"/>
      <c r="UKQ176" s="122"/>
      <c r="UKR176" s="122"/>
      <c r="UKS176" s="122"/>
      <c r="UKT176" s="122"/>
      <c r="UKU176" s="122"/>
      <c r="UKV176" s="122"/>
      <c r="UKW176" s="122"/>
      <c r="UKX176" s="122"/>
      <c r="UKY176" s="122"/>
      <c r="UKZ176" s="122"/>
      <c r="ULA176" s="122"/>
      <c r="ULB176" s="122"/>
      <c r="ULC176" s="122"/>
      <c r="ULD176" s="122"/>
      <c r="ULE176" s="122"/>
      <c r="ULF176" s="122"/>
      <c r="ULG176" s="122"/>
      <c r="ULH176" s="122"/>
      <c r="ULI176" s="122"/>
      <c r="ULJ176" s="122"/>
      <c r="ULK176" s="122"/>
      <c r="ULL176" s="122"/>
      <c r="ULM176" s="122"/>
      <c r="ULN176" s="122"/>
      <c r="ULO176" s="122"/>
      <c r="ULP176" s="122"/>
      <c r="ULQ176" s="122"/>
      <c r="ULR176" s="122"/>
      <c r="ULS176" s="122"/>
      <c r="ULT176" s="122"/>
      <c r="ULU176" s="122"/>
      <c r="ULV176" s="122"/>
      <c r="ULW176" s="122"/>
      <c r="ULX176" s="122"/>
      <c r="ULY176" s="122"/>
      <c r="ULZ176" s="122"/>
      <c r="UMA176" s="122"/>
      <c r="UMB176" s="122"/>
      <c r="UMC176" s="122"/>
      <c r="UMD176" s="122"/>
      <c r="UME176" s="122"/>
      <c r="UMF176" s="122"/>
      <c r="UMG176" s="122"/>
      <c r="UMH176" s="122"/>
      <c r="UMI176" s="122"/>
      <c r="UMJ176" s="122"/>
      <c r="UMK176" s="122"/>
      <c r="UML176" s="122"/>
      <c r="UMM176" s="122"/>
      <c r="UMN176" s="122"/>
      <c r="UMO176" s="122"/>
      <c r="UMP176" s="122"/>
      <c r="UMQ176" s="122"/>
      <c r="UMR176" s="122"/>
      <c r="UMS176" s="122"/>
      <c r="UMT176" s="122"/>
      <c r="UMU176" s="122"/>
      <c r="UMV176" s="122"/>
      <c r="UMW176" s="122"/>
      <c r="UMX176" s="122"/>
      <c r="UMY176" s="122"/>
      <c r="UMZ176" s="122"/>
      <c r="UNA176" s="122"/>
      <c r="UNB176" s="122"/>
      <c r="UNC176" s="122"/>
      <c r="UND176" s="122"/>
      <c r="UNE176" s="122"/>
      <c r="UNF176" s="122"/>
      <c r="UNG176" s="122"/>
      <c r="UNH176" s="122"/>
      <c r="UNI176" s="122"/>
      <c r="UNJ176" s="122"/>
      <c r="UNK176" s="122"/>
      <c r="UNL176" s="122"/>
      <c r="UNM176" s="122"/>
      <c r="UNN176" s="122"/>
      <c r="UNO176" s="122"/>
      <c r="UNP176" s="122"/>
      <c r="UNQ176" s="122"/>
      <c r="UNR176" s="122"/>
      <c r="UNS176" s="122"/>
      <c r="UNT176" s="122"/>
      <c r="UNU176" s="122"/>
      <c r="UNV176" s="122"/>
      <c r="UNW176" s="122"/>
      <c r="UNX176" s="122"/>
      <c r="UNY176" s="122"/>
      <c r="UNZ176" s="122"/>
      <c r="UOA176" s="122"/>
      <c r="UOB176" s="122"/>
      <c r="UOC176" s="122"/>
      <c r="UOD176" s="122"/>
      <c r="UOE176" s="122"/>
      <c r="UOF176" s="122"/>
      <c r="UOG176" s="122"/>
      <c r="UOH176" s="122"/>
      <c r="UOI176" s="122"/>
      <c r="UOJ176" s="122"/>
      <c r="UOK176" s="122"/>
      <c r="UOL176" s="122"/>
      <c r="UOM176" s="122"/>
      <c r="UON176" s="122"/>
      <c r="UOO176" s="122"/>
      <c r="UOP176" s="122"/>
      <c r="UOQ176" s="122"/>
      <c r="UOR176" s="122"/>
      <c r="UOS176" s="122"/>
      <c r="UOT176" s="122"/>
      <c r="UOU176" s="122"/>
      <c r="UOV176" s="122"/>
      <c r="UOW176" s="122"/>
      <c r="UOX176" s="122"/>
      <c r="UOY176" s="122"/>
      <c r="UOZ176" s="122"/>
      <c r="UPA176" s="122"/>
      <c r="UPB176" s="122"/>
      <c r="UPC176" s="122"/>
      <c r="UPD176" s="122"/>
      <c r="UPE176" s="122"/>
      <c r="UPF176" s="122"/>
      <c r="UPG176" s="122"/>
      <c r="UPH176" s="122"/>
      <c r="UPI176" s="122"/>
      <c r="UPJ176" s="122"/>
      <c r="UPK176" s="122"/>
      <c r="UPL176" s="122"/>
      <c r="UPM176" s="122"/>
      <c r="UPN176" s="122"/>
      <c r="UPO176" s="122"/>
      <c r="UPP176" s="122"/>
      <c r="UPQ176" s="122"/>
      <c r="UPR176" s="122"/>
      <c r="UPS176" s="122"/>
      <c r="UPT176" s="122"/>
      <c r="UPU176" s="122"/>
      <c r="UPV176" s="122"/>
      <c r="UPW176" s="122"/>
      <c r="UPX176" s="122"/>
      <c r="UPY176" s="122"/>
      <c r="UPZ176" s="122"/>
      <c r="UQA176" s="122"/>
      <c r="UQB176" s="122"/>
      <c r="UQC176" s="122"/>
      <c r="UQD176" s="122"/>
      <c r="UQE176" s="122"/>
      <c r="UQF176" s="122"/>
      <c r="UQG176" s="122"/>
      <c r="UQH176" s="122"/>
      <c r="UQI176" s="122"/>
      <c r="UQJ176" s="122"/>
      <c r="UQK176" s="122"/>
      <c r="UQL176" s="122"/>
      <c r="UQM176" s="122"/>
      <c r="UQN176" s="122"/>
      <c r="UQO176" s="122"/>
      <c r="UQP176" s="122"/>
      <c r="UQQ176" s="122"/>
      <c r="UQR176" s="122"/>
      <c r="UQS176" s="122"/>
      <c r="UQT176" s="122"/>
      <c r="UQU176" s="122"/>
      <c r="UQV176" s="122"/>
      <c r="UQW176" s="122"/>
      <c r="UQX176" s="122"/>
      <c r="UQY176" s="122"/>
      <c r="UQZ176" s="122"/>
      <c r="URA176" s="122"/>
      <c r="URB176" s="122"/>
      <c r="URC176" s="122"/>
      <c r="URD176" s="122"/>
      <c r="URE176" s="122"/>
      <c r="URF176" s="122"/>
      <c r="URG176" s="122"/>
      <c r="URH176" s="122"/>
      <c r="URI176" s="122"/>
      <c r="URJ176" s="122"/>
      <c r="URK176" s="122"/>
      <c r="URL176" s="122"/>
      <c r="URM176" s="122"/>
      <c r="URN176" s="122"/>
      <c r="URO176" s="122"/>
      <c r="URP176" s="122"/>
      <c r="URQ176" s="122"/>
      <c r="URR176" s="122"/>
      <c r="URS176" s="122"/>
      <c r="URT176" s="122"/>
      <c r="URU176" s="122"/>
      <c r="URV176" s="122"/>
      <c r="URW176" s="122"/>
      <c r="URX176" s="122"/>
      <c r="URY176" s="122"/>
      <c r="URZ176" s="122"/>
      <c r="USA176" s="122"/>
      <c r="USB176" s="122"/>
      <c r="USC176" s="122"/>
      <c r="USD176" s="122"/>
      <c r="USE176" s="122"/>
      <c r="USF176" s="122"/>
      <c r="USG176" s="122"/>
      <c r="USH176" s="122"/>
      <c r="USI176" s="122"/>
      <c r="USJ176" s="122"/>
      <c r="USK176" s="122"/>
      <c r="USL176" s="122"/>
      <c r="USM176" s="122"/>
      <c r="USN176" s="122"/>
      <c r="USO176" s="122"/>
      <c r="USP176" s="122"/>
      <c r="USQ176" s="122"/>
      <c r="USR176" s="122"/>
      <c r="USS176" s="122"/>
      <c r="UST176" s="122"/>
      <c r="USU176" s="122"/>
      <c r="USV176" s="122"/>
      <c r="USW176" s="122"/>
      <c r="USX176" s="122"/>
      <c r="USY176" s="122"/>
      <c r="USZ176" s="122"/>
      <c r="UTA176" s="122"/>
      <c r="UTB176" s="122"/>
      <c r="UTC176" s="122"/>
      <c r="UTD176" s="122"/>
      <c r="UTE176" s="122"/>
      <c r="UTF176" s="122"/>
      <c r="UTG176" s="122"/>
      <c r="UTH176" s="122"/>
      <c r="UTI176" s="122"/>
      <c r="UTJ176" s="122"/>
      <c r="UTK176" s="122"/>
      <c r="UTL176" s="122"/>
      <c r="UTM176" s="122"/>
      <c r="UTN176" s="122"/>
      <c r="UTO176" s="122"/>
      <c r="UTP176" s="122"/>
      <c r="UTQ176" s="122"/>
      <c r="UTR176" s="122"/>
      <c r="UTS176" s="122"/>
      <c r="UTT176" s="122"/>
      <c r="UTU176" s="122"/>
      <c r="UTV176" s="122"/>
      <c r="UTW176" s="122"/>
      <c r="UTX176" s="122"/>
      <c r="UTY176" s="122"/>
      <c r="UTZ176" s="122"/>
      <c r="UUA176" s="122"/>
      <c r="UUB176" s="122"/>
      <c r="UUC176" s="122"/>
      <c r="UUD176" s="122"/>
      <c r="UUE176" s="122"/>
      <c r="UUF176" s="122"/>
      <c r="UUG176" s="122"/>
      <c r="UUH176" s="122"/>
      <c r="UUI176" s="122"/>
      <c r="UUJ176" s="122"/>
      <c r="UUK176" s="122"/>
      <c r="UUL176" s="122"/>
      <c r="UUM176" s="122"/>
      <c r="UUN176" s="122"/>
      <c r="UUO176" s="122"/>
      <c r="UUP176" s="122"/>
      <c r="UUQ176" s="122"/>
      <c r="UUR176" s="122"/>
      <c r="UUS176" s="122"/>
      <c r="UUT176" s="122"/>
      <c r="UUU176" s="122"/>
      <c r="UUV176" s="122"/>
      <c r="UUW176" s="122"/>
      <c r="UUX176" s="122"/>
      <c r="UUY176" s="122"/>
      <c r="UUZ176" s="122"/>
      <c r="UVA176" s="122"/>
      <c r="UVB176" s="122"/>
      <c r="UVC176" s="122"/>
      <c r="UVD176" s="122"/>
      <c r="UVE176" s="122"/>
      <c r="UVF176" s="122"/>
      <c r="UVG176" s="122"/>
      <c r="UVH176" s="122"/>
      <c r="UVI176" s="122"/>
      <c r="UVJ176" s="122"/>
      <c r="UVK176" s="122"/>
      <c r="UVL176" s="122"/>
      <c r="UVM176" s="122"/>
      <c r="UVN176" s="122"/>
      <c r="UVO176" s="122"/>
      <c r="UVP176" s="122"/>
      <c r="UVQ176" s="122"/>
      <c r="UVR176" s="122"/>
      <c r="UVS176" s="122"/>
      <c r="UVT176" s="122"/>
      <c r="UVU176" s="122"/>
      <c r="UVV176" s="122"/>
      <c r="UVW176" s="122"/>
      <c r="UVX176" s="122"/>
      <c r="UVY176" s="122"/>
      <c r="UVZ176" s="122"/>
      <c r="UWA176" s="122"/>
      <c r="UWB176" s="122"/>
      <c r="UWC176" s="122"/>
      <c r="UWD176" s="122"/>
      <c r="UWE176" s="122"/>
      <c r="UWF176" s="122"/>
      <c r="UWG176" s="122"/>
      <c r="UWH176" s="122"/>
      <c r="UWI176" s="122"/>
      <c r="UWJ176" s="122"/>
      <c r="UWK176" s="122"/>
      <c r="UWL176" s="122"/>
      <c r="UWM176" s="122"/>
      <c r="UWN176" s="122"/>
      <c r="UWO176" s="122"/>
      <c r="UWP176" s="122"/>
      <c r="UWQ176" s="122"/>
      <c r="UWR176" s="122"/>
      <c r="UWS176" s="122"/>
      <c r="UWT176" s="122"/>
      <c r="UWU176" s="122"/>
      <c r="UWV176" s="122"/>
      <c r="UWW176" s="122"/>
      <c r="UWX176" s="122"/>
      <c r="UWY176" s="122"/>
      <c r="UWZ176" s="122"/>
      <c r="UXA176" s="122"/>
      <c r="UXB176" s="122"/>
      <c r="UXC176" s="122"/>
      <c r="UXD176" s="122"/>
      <c r="UXE176" s="122"/>
      <c r="UXF176" s="122"/>
      <c r="UXG176" s="122"/>
      <c r="UXH176" s="122"/>
      <c r="UXI176" s="122"/>
      <c r="UXJ176" s="122"/>
      <c r="UXK176" s="122"/>
      <c r="UXL176" s="122"/>
      <c r="UXM176" s="122"/>
      <c r="UXN176" s="122"/>
      <c r="UXO176" s="122"/>
      <c r="UXP176" s="122"/>
      <c r="UXQ176" s="122"/>
      <c r="UXR176" s="122"/>
      <c r="UXS176" s="122"/>
      <c r="UXT176" s="122"/>
      <c r="UXU176" s="122"/>
      <c r="UXV176" s="122"/>
      <c r="UXW176" s="122"/>
      <c r="UXX176" s="122"/>
      <c r="UXY176" s="122"/>
      <c r="UXZ176" s="122"/>
      <c r="UYA176" s="122"/>
      <c r="UYB176" s="122"/>
      <c r="UYC176" s="122"/>
      <c r="UYD176" s="122"/>
      <c r="UYE176" s="122"/>
      <c r="UYF176" s="122"/>
      <c r="UYG176" s="122"/>
      <c r="UYH176" s="122"/>
      <c r="UYI176" s="122"/>
      <c r="UYJ176" s="122"/>
      <c r="UYK176" s="122"/>
      <c r="UYL176" s="122"/>
      <c r="UYM176" s="122"/>
      <c r="UYN176" s="122"/>
      <c r="UYO176" s="122"/>
      <c r="UYP176" s="122"/>
      <c r="UYQ176" s="122"/>
      <c r="UYR176" s="122"/>
      <c r="UYS176" s="122"/>
      <c r="UYT176" s="122"/>
      <c r="UYU176" s="122"/>
      <c r="UYV176" s="122"/>
      <c r="UYW176" s="122"/>
      <c r="UYX176" s="122"/>
      <c r="UYY176" s="122"/>
      <c r="UYZ176" s="122"/>
      <c r="UZA176" s="122"/>
      <c r="UZB176" s="122"/>
      <c r="UZC176" s="122"/>
      <c r="UZD176" s="122"/>
      <c r="UZE176" s="122"/>
      <c r="UZF176" s="122"/>
      <c r="UZG176" s="122"/>
      <c r="UZH176" s="122"/>
      <c r="UZI176" s="122"/>
      <c r="UZJ176" s="122"/>
      <c r="UZK176" s="122"/>
      <c r="UZL176" s="122"/>
      <c r="UZM176" s="122"/>
      <c r="UZN176" s="122"/>
      <c r="UZO176" s="122"/>
      <c r="UZP176" s="122"/>
      <c r="UZQ176" s="122"/>
      <c r="UZR176" s="122"/>
      <c r="UZS176" s="122"/>
      <c r="UZT176" s="122"/>
      <c r="UZU176" s="122"/>
      <c r="UZV176" s="122"/>
      <c r="UZW176" s="122"/>
      <c r="UZX176" s="122"/>
      <c r="UZY176" s="122"/>
      <c r="UZZ176" s="122"/>
      <c r="VAA176" s="122"/>
      <c r="VAB176" s="122"/>
      <c r="VAC176" s="122"/>
      <c r="VAD176" s="122"/>
      <c r="VAE176" s="122"/>
      <c r="VAF176" s="122"/>
      <c r="VAG176" s="122"/>
      <c r="VAH176" s="122"/>
      <c r="VAI176" s="122"/>
      <c r="VAJ176" s="122"/>
      <c r="VAK176" s="122"/>
      <c r="VAL176" s="122"/>
      <c r="VAM176" s="122"/>
      <c r="VAN176" s="122"/>
      <c r="VAO176" s="122"/>
      <c r="VAP176" s="122"/>
      <c r="VAQ176" s="122"/>
      <c r="VAR176" s="122"/>
      <c r="VAS176" s="122"/>
      <c r="VAT176" s="122"/>
      <c r="VAU176" s="122"/>
      <c r="VAV176" s="122"/>
      <c r="VAW176" s="122"/>
      <c r="VAX176" s="122"/>
      <c r="VAY176" s="122"/>
      <c r="VAZ176" s="122"/>
      <c r="VBA176" s="122"/>
      <c r="VBB176" s="122"/>
      <c r="VBC176" s="122"/>
      <c r="VBD176" s="122"/>
      <c r="VBE176" s="122"/>
      <c r="VBF176" s="122"/>
      <c r="VBG176" s="122"/>
      <c r="VBH176" s="122"/>
      <c r="VBI176" s="122"/>
      <c r="VBJ176" s="122"/>
      <c r="VBK176" s="122"/>
      <c r="VBL176" s="122"/>
      <c r="VBM176" s="122"/>
      <c r="VBN176" s="122"/>
      <c r="VBO176" s="122"/>
      <c r="VBP176" s="122"/>
      <c r="VBQ176" s="122"/>
      <c r="VBR176" s="122"/>
      <c r="VBS176" s="122"/>
      <c r="VBT176" s="122"/>
      <c r="VBU176" s="122"/>
      <c r="VBV176" s="122"/>
      <c r="VBW176" s="122"/>
      <c r="VBX176" s="122"/>
      <c r="VBY176" s="122"/>
      <c r="VBZ176" s="122"/>
      <c r="VCA176" s="122"/>
      <c r="VCB176" s="122"/>
      <c r="VCC176" s="122"/>
      <c r="VCD176" s="122"/>
      <c r="VCE176" s="122"/>
      <c r="VCF176" s="122"/>
      <c r="VCG176" s="122"/>
      <c r="VCH176" s="122"/>
      <c r="VCI176" s="122"/>
      <c r="VCJ176" s="122"/>
      <c r="VCK176" s="122"/>
      <c r="VCL176" s="122"/>
      <c r="VCM176" s="122"/>
      <c r="VCN176" s="122"/>
      <c r="VCO176" s="122"/>
      <c r="VCP176" s="122"/>
      <c r="VCQ176" s="122"/>
      <c r="VCR176" s="122"/>
      <c r="VCS176" s="122"/>
      <c r="VCT176" s="122"/>
      <c r="VCU176" s="122"/>
      <c r="VCV176" s="122"/>
      <c r="VCW176" s="122"/>
      <c r="VCX176" s="122"/>
      <c r="VCY176" s="122"/>
      <c r="VCZ176" s="122"/>
      <c r="VDA176" s="122"/>
      <c r="VDB176" s="122"/>
      <c r="VDC176" s="122"/>
      <c r="VDD176" s="122"/>
      <c r="VDE176" s="122"/>
      <c r="VDF176" s="122"/>
      <c r="VDG176" s="122"/>
      <c r="VDH176" s="122"/>
      <c r="VDI176" s="122"/>
      <c r="VDJ176" s="122"/>
      <c r="VDK176" s="122"/>
      <c r="VDL176" s="122"/>
      <c r="VDM176" s="122"/>
      <c r="VDN176" s="122"/>
      <c r="VDO176" s="122"/>
      <c r="VDP176" s="122"/>
      <c r="VDQ176" s="122"/>
      <c r="VDR176" s="122"/>
      <c r="VDS176" s="122"/>
      <c r="VDT176" s="122"/>
      <c r="VDU176" s="122"/>
      <c r="VDV176" s="122"/>
      <c r="VDW176" s="122"/>
      <c r="VDX176" s="122"/>
      <c r="VDY176" s="122"/>
      <c r="VDZ176" s="122"/>
      <c r="VEA176" s="122"/>
      <c r="VEB176" s="122"/>
      <c r="VEC176" s="122"/>
      <c r="VED176" s="122"/>
      <c r="VEE176" s="122"/>
      <c r="VEF176" s="122"/>
      <c r="VEG176" s="122"/>
      <c r="VEH176" s="122"/>
      <c r="VEI176" s="122"/>
      <c r="VEJ176" s="122"/>
      <c r="VEK176" s="122"/>
      <c r="VEL176" s="122"/>
      <c r="VEM176" s="122"/>
      <c r="VEN176" s="122"/>
      <c r="VEO176" s="122"/>
      <c r="VEP176" s="122"/>
      <c r="VEQ176" s="122"/>
      <c r="VER176" s="122"/>
      <c r="VES176" s="122"/>
      <c r="VET176" s="122"/>
      <c r="VEU176" s="122"/>
      <c r="VEV176" s="122"/>
      <c r="VEW176" s="122"/>
      <c r="VEX176" s="122"/>
      <c r="VEY176" s="122"/>
      <c r="VEZ176" s="122"/>
      <c r="VFA176" s="122"/>
      <c r="VFB176" s="122"/>
      <c r="VFC176" s="122"/>
      <c r="VFD176" s="122"/>
      <c r="VFE176" s="122"/>
      <c r="VFF176" s="122"/>
      <c r="VFG176" s="122"/>
      <c r="VFH176" s="122"/>
      <c r="VFI176" s="122"/>
      <c r="VFJ176" s="122"/>
      <c r="VFK176" s="122"/>
      <c r="VFL176" s="122"/>
      <c r="VFM176" s="122"/>
      <c r="VFN176" s="122"/>
      <c r="VFO176" s="122"/>
      <c r="VFP176" s="122"/>
      <c r="VFQ176" s="122"/>
      <c r="VFR176" s="122"/>
      <c r="VFS176" s="122"/>
      <c r="VFT176" s="122"/>
      <c r="VFU176" s="122"/>
      <c r="VFV176" s="122"/>
      <c r="VFW176" s="122"/>
      <c r="VFX176" s="122"/>
      <c r="VFY176" s="122"/>
      <c r="VFZ176" s="122"/>
      <c r="VGA176" s="122"/>
      <c r="VGB176" s="122"/>
      <c r="VGC176" s="122"/>
      <c r="VGD176" s="122"/>
      <c r="VGE176" s="122"/>
      <c r="VGF176" s="122"/>
      <c r="VGG176" s="122"/>
      <c r="VGH176" s="122"/>
      <c r="VGI176" s="122"/>
      <c r="VGJ176" s="122"/>
      <c r="VGK176" s="122"/>
      <c r="VGL176" s="122"/>
      <c r="VGM176" s="122"/>
      <c r="VGN176" s="122"/>
      <c r="VGO176" s="122"/>
      <c r="VGP176" s="122"/>
      <c r="VGQ176" s="122"/>
      <c r="VGR176" s="122"/>
      <c r="VGS176" s="122"/>
      <c r="VGT176" s="122"/>
      <c r="VGU176" s="122"/>
      <c r="VGV176" s="122"/>
      <c r="VGW176" s="122"/>
      <c r="VGX176" s="122"/>
      <c r="VGY176" s="122"/>
      <c r="VGZ176" s="122"/>
      <c r="VHA176" s="122"/>
      <c r="VHB176" s="122"/>
      <c r="VHC176" s="122"/>
      <c r="VHD176" s="122"/>
      <c r="VHE176" s="122"/>
      <c r="VHF176" s="122"/>
      <c r="VHG176" s="122"/>
      <c r="VHH176" s="122"/>
      <c r="VHI176" s="122"/>
      <c r="VHJ176" s="122"/>
      <c r="VHK176" s="122"/>
      <c r="VHL176" s="122"/>
      <c r="VHM176" s="122"/>
      <c r="VHN176" s="122"/>
      <c r="VHO176" s="122"/>
      <c r="VHP176" s="122"/>
      <c r="VHQ176" s="122"/>
      <c r="VHR176" s="122"/>
      <c r="VHS176" s="122"/>
      <c r="VHT176" s="122"/>
      <c r="VHU176" s="122"/>
      <c r="VHV176" s="122"/>
      <c r="VHW176" s="122"/>
      <c r="VHX176" s="122"/>
      <c r="VHY176" s="122"/>
      <c r="VHZ176" s="122"/>
      <c r="VIA176" s="122"/>
      <c r="VIB176" s="122"/>
      <c r="VIC176" s="122"/>
      <c r="VID176" s="122"/>
      <c r="VIE176" s="122"/>
      <c r="VIF176" s="122"/>
      <c r="VIG176" s="122"/>
      <c r="VIH176" s="122"/>
      <c r="VII176" s="122"/>
      <c r="VIJ176" s="122"/>
      <c r="VIK176" s="122"/>
      <c r="VIL176" s="122"/>
      <c r="VIM176" s="122"/>
      <c r="VIN176" s="122"/>
      <c r="VIO176" s="122"/>
      <c r="VIP176" s="122"/>
      <c r="VIQ176" s="122"/>
      <c r="VIR176" s="122"/>
      <c r="VIS176" s="122"/>
      <c r="VIT176" s="122"/>
      <c r="VIU176" s="122"/>
      <c r="VIV176" s="122"/>
      <c r="VIW176" s="122"/>
      <c r="VIX176" s="122"/>
      <c r="VIY176" s="122"/>
      <c r="VIZ176" s="122"/>
      <c r="VJA176" s="122"/>
      <c r="VJB176" s="122"/>
      <c r="VJC176" s="122"/>
      <c r="VJD176" s="122"/>
      <c r="VJE176" s="122"/>
      <c r="VJF176" s="122"/>
      <c r="VJG176" s="122"/>
      <c r="VJH176" s="122"/>
      <c r="VJI176" s="122"/>
      <c r="VJJ176" s="122"/>
      <c r="VJK176" s="122"/>
      <c r="VJL176" s="122"/>
      <c r="VJM176" s="122"/>
      <c r="VJN176" s="122"/>
      <c r="VJO176" s="122"/>
      <c r="VJP176" s="122"/>
      <c r="VJQ176" s="122"/>
      <c r="VJR176" s="122"/>
      <c r="VJS176" s="122"/>
      <c r="VJT176" s="122"/>
      <c r="VJU176" s="122"/>
      <c r="VJV176" s="122"/>
      <c r="VJW176" s="122"/>
      <c r="VJX176" s="122"/>
      <c r="VJY176" s="122"/>
      <c r="VJZ176" s="122"/>
      <c r="VKA176" s="122"/>
      <c r="VKB176" s="122"/>
      <c r="VKC176" s="122"/>
      <c r="VKD176" s="122"/>
      <c r="VKE176" s="122"/>
      <c r="VKF176" s="122"/>
      <c r="VKG176" s="122"/>
      <c r="VKH176" s="122"/>
      <c r="VKI176" s="122"/>
      <c r="VKJ176" s="122"/>
      <c r="VKK176" s="122"/>
      <c r="VKL176" s="122"/>
      <c r="VKM176" s="122"/>
      <c r="VKN176" s="122"/>
      <c r="VKO176" s="122"/>
      <c r="VKP176" s="122"/>
      <c r="VKQ176" s="122"/>
      <c r="VKR176" s="122"/>
      <c r="VKS176" s="122"/>
      <c r="VKT176" s="122"/>
      <c r="VKU176" s="122"/>
      <c r="VKV176" s="122"/>
      <c r="VKW176" s="122"/>
      <c r="VKX176" s="122"/>
      <c r="VKY176" s="122"/>
      <c r="VKZ176" s="122"/>
      <c r="VLA176" s="122"/>
      <c r="VLB176" s="122"/>
      <c r="VLC176" s="122"/>
      <c r="VLD176" s="122"/>
      <c r="VLE176" s="122"/>
      <c r="VLF176" s="122"/>
      <c r="VLG176" s="122"/>
      <c r="VLH176" s="122"/>
      <c r="VLI176" s="122"/>
      <c r="VLJ176" s="122"/>
      <c r="VLK176" s="122"/>
      <c r="VLL176" s="122"/>
      <c r="VLM176" s="122"/>
      <c r="VLN176" s="122"/>
      <c r="VLO176" s="122"/>
      <c r="VLP176" s="122"/>
      <c r="VLQ176" s="122"/>
      <c r="VLR176" s="122"/>
      <c r="VLS176" s="122"/>
      <c r="VLT176" s="122"/>
      <c r="VLU176" s="122"/>
      <c r="VLV176" s="122"/>
      <c r="VLW176" s="122"/>
      <c r="VLX176" s="122"/>
      <c r="VLY176" s="122"/>
      <c r="VLZ176" s="122"/>
      <c r="VMA176" s="122"/>
      <c r="VMB176" s="122"/>
      <c r="VMC176" s="122"/>
      <c r="VMD176" s="122"/>
      <c r="VME176" s="122"/>
      <c r="VMF176" s="122"/>
      <c r="VMG176" s="122"/>
      <c r="VMH176" s="122"/>
      <c r="VMI176" s="122"/>
      <c r="VMJ176" s="122"/>
      <c r="VMK176" s="122"/>
      <c r="VML176" s="122"/>
      <c r="VMM176" s="122"/>
      <c r="VMN176" s="122"/>
      <c r="VMO176" s="122"/>
      <c r="VMP176" s="122"/>
      <c r="VMQ176" s="122"/>
      <c r="VMR176" s="122"/>
      <c r="VMS176" s="122"/>
      <c r="VMT176" s="122"/>
      <c r="VMU176" s="122"/>
      <c r="VMV176" s="122"/>
      <c r="VMW176" s="122"/>
      <c r="VMX176" s="122"/>
      <c r="VMY176" s="122"/>
      <c r="VMZ176" s="122"/>
      <c r="VNA176" s="122"/>
      <c r="VNB176" s="122"/>
      <c r="VNC176" s="122"/>
      <c r="VND176" s="122"/>
      <c r="VNE176" s="122"/>
      <c r="VNF176" s="122"/>
      <c r="VNG176" s="122"/>
      <c r="VNH176" s="122"/>
      <c r="VNI176" s="122"/>
      <c r="VNJ176" s="122"/>
      <c r="VNK176" s="122"/>
      <c r="VNL176" s="122"/>
      <c r="VNM176" s="122"/>
      <c r="VNN176" s="122"/>
      <c r="VNO176" s="122"/>
      <c r="VNP176" s="122"/>
      <c r="VNQ176" s="122"/>
      <c r="VNR176" s="122"/>
      <c r="VNS176" s="122"/>
      <c r="VNT176" s="122"/>
      <c r="VNU176" s="122"/>
      <c r="VNV176" s="122"/>
      <c r="VNW176" s="122"/>
      <c r="VNX176" s="122"/>
      <c r="VNY176" s="122"/>
      <c r="VNZ176" s="122"/>
      <c r="VOA176" s="122"/>
      <c r="VOB176" s="122"/>
      <c r="VOC176" s="122"/>
      <c r="VOD176" s="122"/>
      <c r="VOE176" s="122"/>
      <c r="VOF176" s="122"/>
      <c r="VOG176" s="122"/>
      <c r="VOH176" s="122"/>
      <c r="VOI176" s="122"/>
      <c r="VOJ176" s="122"/>
      <c r="VOK176" s="122"/>
      <c r="VOL176" s="122"/>
      <c r="VOM176" s="122"/>
      <c r="VON176" s="122"/>
      <c r="VOO176" s="122"/>
      <c r="VOP176" s="122"/>
      <c r="VOQ176" s="122"/>
      <c r="VOR176" s="122"/>
      <c r="VOS176" s="122"/>
      <c r="VOT176" s="122"/>
      <c r="VOU176" s="122"/>
      <c r="VOV176" s="122"/>
      <c r="VOW176" s="122"/>
      <c r="VOX176" s="122"/>
      <c r="VOY176" s="122"/>
      <c r="VOZ176" s="122"/>
      <c r="VPA176" s="122"/>
      <c r="VPB176" s="122"/>
      <c r="VPC176" s="122"/>
      <c r="VPD176" s="122"/>
      <c r="VPE176" s="122"/>
      <c r="VPF176" s="122"/>
      <c r="VPG176" s="122"/>
      <c r="VPH176" s="122"/>
      <c r="VPI176" s="122"/>
      <c r="VPJ176" s="122"/>
      <c r="VPK176" s="122"/>
      <c r="VPL176" s="122"/>
      <c r="VPM176" s="122"/>
      <c r="VPN176" s="122"/>
      <c r="VPO176" s="122"/>
      <c r="VPP176" s="122"/>
      <c r="VPQ176" s="122"/>
      <c r="VPR176" s="122"/>
      <c r="VPS176" s="122"/>
      <c r="VPT176" s="122"/>
      <c r="VPU176" s="122"/>
      <c r="VPV176" s="122"/>
      <c r="VPW176" s="122"/>
      <c r="VPX176" s="122"/>
      <c r="VPY176" s="122"/>
      <c r="VPZ176" s="122"/>
      <c r="VQA176" s="122"/>
      <c r="VQB176" s="122"/>
      <c r="VQC176" s="122"/>
      <c r="VQD176" s="122"/>
      <c r="VQE176" s="122"/>
      <c r="VQF176" s="122"/>
      <c r="VQG176" s="122"/>
      <c r="VQH176" s="122"/>
      <c r="VQI176" s="122"/>
      <c r="VQJ176" s="122"/>
      <c r="VQK176" s="122"/>
      <c r="VQL176" s="122"/>
      <c r="VQM176" s="122"/>
      <c r="VQN176" s="122"/>
      <c r="VQO176" s="122"/>
      <c r="VQP176" s="122"/>
      <c r="VQQ176" s="122"/>
      <c r="VQR176" s="122"/>
      <c r="VQS176" s="122"/>
      <c r="VQT176" s="122"/>
      <c r="VQU176" s="122"/>
      <c r="VQV176" s="122"/>
      <c r="VQW176" s="122"/>
      <c r="VQX176" s="122"/>
      <c r="VQY176" s="122"/>
      <c r="VQZ176" s="122"/>
      <c r="VRA176" s="122"/>
      <c r="VRB176" s="122"/>
      <c r="VRC176" s="122"/>
      <c r="VRD176" s="122"/>
      <c r="VRE176" s="122"/>
      <c r="VRF176" s="122"/>
      <c r="VRG176" s="122"/>
      <c r="VRH176" s="122"/>
      <c r="VRI176" s="122"/>
      <c r="VRJ176" s="122"/>
      <c r="VRK176" s="122"/>
      <c r="VRL176" s="122"/>
      <c r="VRM176" s="122"/>
      <c r="VRN176" s="122"/>
      <c r="VRO176" s="122"/>
      <c r="VRP176" s="122"/>
      <c r="VRQ176" s="122"/>
      <c r="VRR176" s="122"/>
      <c r="VRS176" s="122"/>
      <c r="VRT176" s="122"/>
      <c r="VRU176" s="122"/>
      <c r="VRV176" s="122"/>
      <c r="VRW176" s="122"/>
      <c r="VRX176" s="122"/>
      <c r="VRY176" s="122"/>
      <c r="VRZ176" s="122"/>
      <c r="VSA176" s="122"/>
      <c r="VSB176" s="122"/>
      <c r="VSC176" s="122"/>
      <c r="VSD176" s="122"/>
      <c r="VSE176" s="122"/>
      <c r="VSF176" s="122"/>
      <c r="VSG176" s="122"/>
      <c r="VSH176" s="122"/>
      <c r="VSI176" s="122"/>
      <c r="VSJ176" s="122"/>
      <c r="VSK176" s="122"/>
      <c r="VSL176" s="122"/>
      <c r="VSM176" s="122"/>
      <c r="VSN176" s="122"/>
      <c r="VSO176" s="122"/>
      <c r="VSP176" s="122"/>
      <c r="VSQ176" s="122"/>
      <c r="VSR176" s="122"/>
      <c r="VSS176" s="122"/>
      <c r="VST176" s="122"/>
      <c r="VSU176" s="122"/>
      <c r="VSV176" s="122"/>
      <c r="VSW176" s="122"/>
      <c r="VSX176" s="122"/>
      <c r="VSY176" s="122"/>
      <c r="VSZ176" s="122"/>
      <c r="VTA176" s="122"/>
      <c r="VTB176" s="122"/>
      <c r="VTC176" s="122"/>
      <c r="VTD176" s="122"/>
      <c r="VTE176" s="122"/>
      <c r="VTF176" s="122"/>
      <c r="VTG176" s="122"/>
      <c r="VTH176" s="122"/>
      <c r="VTI176" s="122"/>
      <c r="VTJ176" s="122"/>
      <c r="VTK176" s="122"/>
      <c r="VTL176" s="122"/>
      <c r="VTM176" s="122"/>
      <c r="VTN176" s="122"/>
      <c r="VTO176" s="122"/>
      <c r="VTP176" s="122"/>
      <c r="VTQ176" s="122"/>
      <c r="VTR176" s="122"/>
      <c r="VTS176" s="122"/>
      <c r="VTT176" s="122"/>
      <c r="VTU176" s="122"/>
      <c r="VTV176" s="122"/>
      <c r="VTW176" s="122"/>
      <c r="VTX176" s="122"/>
      <c r="VTY176" s="122"/>
      <c r="VTZ176" s="122"/>
      <c r="VUA176" s="122"/>
      <c r="VUB176" s="122"/>
      <c r="VUC176" s="122"/>
      <c r="VUD176" s="122"/>
      <c r="VUE176" s="122"/>
      <c r="VUF176" s="122"/>
      <c r="VUG176" s="122"/>
      <c r="VUH176" s="122"/>
      <c r="VUI176" s="122"/>
      <c r="VUJ176" s="122"/>
      <c r="VUK176" s="122"/>
      <c r="VUL176" s="122"/>
      <c r="VUM176" s="122"/>
      <c r="VUN176" s="122"/>
      <c r="VUO176" s="122"/>
      <c r="VUP176" s="122"/>
      <c r="VUQ176" s="122"/>
      <c r="VUR176" s="122"/>
      <c r="VUS176" s="122"/>
      <c r="VUT176" s="122"/>
      <c r="VUU176" s="122"/>
      <c r="VUV176" s="122"/>
      <c r="VUW176" s="122"/>
      <c r="VUX176" s="122"/>
      <c r="VUY176" s="122"/>
      <c r="VUZ176" s="122"/>
      <c r="VVA176" s="122"/>
      <c r="VVB176" s="122"/>
      <c r="VVC176" s="122"/>
      <c r="VVD176" s="122"/>
      <c r="VVE176" s="122"/>
      <c r="VVF176" s="122"/>
      <c r="VVG176" s="122"/>
      <c r="VVH176" s="122"/>
      <c r="VVI176" s="122"/>
      <c r="VVJ176" s="122"/>
      <c r="VVK176" s="122"/>
      <c r="VVL176" s="122"/>
      <c r="VVM176" s="122"/>
      <c r="VVN176" s="122"/>
      <c r="VVO176" s="122"/>
      <c r="VVP176" s="122"/>
      <c r="VVQ176" s="122"/>
      <c r="VVR176" s="122"/>
      <c r="VVS176" s="122"/>
      <c r="VVT176" s="122"/>
      <c r="VVU176" s="122"/>
      <c r="VVV176" s="122"/>
      <c r="VVW176" s="122"/>
      <c r="VVX176" s="122"/>
      <c r="VVY176" s="122"/>
      <c r="VVZ176" s="122"/>
      <c r="VWA176" s="122"/>
      <c r="VWB176" s="122"/>
      <c r="VWC176" s="122"/>
      <c r="VWD176" s="122"/>
      <c r="VWE176" s="122"/>
      <c r="VWF176" s="122"/>
      <c r="VWG176" s="122"/>
      <c r="VWH176" s="122"/>
      <c r="VWI176" s="122"/>
      <c r="VWJ176" s="122"/>
      <c r="VWK176" s="122"/>
      <c r="VWL176" s="122"/>
      <c r="VWM176" s="122"/>
      <c r="VWN176" s="122"/>
      <c r="VWO176" s="122"/>
      <c r="VWP176" s="122"/>
      <c r="VWQ176" s="122"/>
      <c r="VWR176" s="122"/>
      <c r="VWS176" s="122"/>
      <c r="VWT176" s="122"/>
      <c r="VWU176" s="122"/>
      <c r="VWV176" s="122"/>
      <c r="VWW176" s="122"/>
      <c r="VWX176" s="122"/>
      <c r="VWY176" s="122"/>
      <c r="VWZ176" s="122"/>
      <c r="VXA176" s="122"/>
      <c r="VXB176" s="122"/>
      <c r="VXC176" s="122"/>
      <c r="VXD176" s="122"/>
      <c r="VXE176" s="122"/>
      <c r="VXF176" s="122"/>
      <c r="VXG176" s="122"/>
      <c r="VXH176" s="122"/>
      <c r="VXI176" s="122"/>
      <c r="VXJ176" s="122"/>
      <c r="VXK176" s="122"/>
      <c r="VXL176" s="122"/>
      <c r="VXM176" s="122"/>
      <c r="VXN176" s="122"/>
      <c r="VXO176" s="122"/>
      <c r="VXP176" s="122"/>
      <c r="VXQ176" s="122"/>
      <c r="VXR176" s="122"/>
      <c r="VXS176" s="122"/>
      <c r="VXT176" s="122"/>
      <c r="VXU176" s="122"/>
      <c r="VXV176" s="122"/>
      <c r="VXW176" s="122"/>
      <c r="VXX176" s="122"/>
      <c r="VXY176" s="122"/>
      <c r="VXZ176" s="122"/>
      <c r="VYA176" s="122"/>
      <c r="VYB176" s="122"/>
      <c r="VYC176" s="122"/>
      <c r="VYD176" s="122"/>
      <c r="VYE176" s="122"/>
      <c r="VYF176" s="122"/>
      <c r="VYG176" s="122"/>
      <c r="VYH176" s="122"/>
      <c r="VYI176" s="122"/>
      <c r="VYJ176" s="122"/>
      <c r="VYK176" s="122"/>
      <c r="VYL176" s="122"/>
      <c r="VYM176" s="122"/>
      <c r="VYN176" s="122"/>
      <c r="VYO176" s="122"/>
      <c r="VYP176" s="122"/>
      <c r="VYQ176" s="122"/>
      <c r="VYR176" s="122"/>
      <c r="VYS176" s="122"/>
      <c r="VYT176" s="122"/>
      <c r="VYU176" s="122"/>
      <c r="VYV176" s="122"/>
      <c r="VYW176" s="122"/>
      <c r="VYX176" s="122"/>
      <c r="VYY176" s="122"/>
      <c r="VYZ176" s="122"/>
      <c r="VZA176" s="122"/>
      <c r="VZB176" s="122"/>
      <c r="VZC176" s="122"/>
      <c r="VZD176" s="122"/>
      <c r="VZE176" s="122"/>
      <c r="VZF176" s="122"/>
      <c r="VZG176" s="122"/>
      <c r="VZH176" s="122"/>
      <c r="VZI176" s="122"/>
      <c r="VZJ176" s="122"/>
      <c r="VZK176" s="122"/>
      <c r="VZL176" s="122"/>
      <c r="VZM176" s="122"/>
      <c r="VZN176" s="122"/>
      <c r="VZO176" s="122"/>
      <c r="VZP176" s="122"/>
      <c r="VZQ176" s="122"/>
      <c r="VZR176" s="122"/>
      <c r="VZS176" s="122"/>
      <c r="VZT176" s="122"/>
      <c r="VZU176" s="122"/>
      <c r="VZV176" s="122"/>
      <c r="VZW176" s="122"/>
      <c r="VZX176" s="122"/>
      <c r="VZY176" s="122"/>
      <c r="VZZ176" s="122"/>
      <c r="WAA176" s="122"/>
      <c r="WAB176" s="122"/>
      <c r="WAC176" s="122"/>
      <c r="WAD176" s="122"/>
      <c r="WAE176" s="122"/>
      <c r="WAF176" s="122"/>
      <c r="WAG176" s="122"/>
      <c r="WAH176" s="122"/>
      <c r="WAI176" s="122"/>
      <c r="WAJ176" s="122"/>
      <c r="WAK176" s="122"/>
      <c r="WAL176" s="122"/>
      <c r="WAM176" s="122"/>
      <c r="WAN176" s="122"/>
      <c r="WAO176" s="122"/>
      <c r="WAP176" s="122"/>
      <c r="WAQ176" s="122"/>
      <c r="WAR176" s="122"/>
      <c r="WAS176" s="122"/>
      <c r="WAT176" s="122"/>
      <c r="WAU176" s="122"/>
      <c r="WAV176" s="122"/>
      <c r="WAW176" s="122"/>
      <c r="WAX176" s="122"/>
      <c r="WAY176" s="122"/>
      <c r="WAZ176" s="122"/>
      <c r="WBA176" s="122"/>
      <c r="WBB176" s="122"/>
      <c r="WBC176" s="122"/>
      <c r="WBD176" s="122"/>
      <c r="WBE176" s="122"/>
      <c r="WBF176" s="122"/>
      <c r="WBG176" s="122"/>
      <c r="WBH176" s="122"/>
      <c r="WBI176" s="122"/>
      <c r="WBJ176" s="122"/>
      <c r="WBK176" s="122"/>
      <c r="WBL176" s="122"/>
      <c r="WBM176" s="122"/>
      <c r="WBN176" s="122"/>
      <c r="WBO176" s="122"/>
      <c r="WBP176" s="122"/>
      <c r="WBQ176" s="122"/>
      <c r="WBR176" s="122"/>
      <c r="WBS176" s="122"/>
      <c r="WBT176" s="122"/>
      <c r="WBU176" s="122"/>
      <c r="WBV176" s="122"/>
      <c r="WBW176" s="122"/>
      <c r="WBX176" s="122"/>
      <c r="WBY176" s="122"/>
      <c r="WBZ176" s="122"/>
      <c r="WCA176" s="122"/>
      <c r="WCB176" s="122"/>
      <c r="WCC176" s="122"/>
      <c r="WCD176" s="122"/>
      <c r="WCE176" s="122"/>
      <c r="WCF176" s="122"/>
      <c r="WCG176" s="122"/>
      <c r="WCH176" s="122"/>
      <c r="WCI176" s="122"/>
      <c r="WCJ176" s="122"/>
      <c r="WCK176" s="122"/>
      <c r="WCL176" s="122"/>
      <c r="WCM176" s="122"/>
      <c r="WCN176" s="122"/>
      <c r="WCO176" s="122"/>
      <c r="WCP176" s="122"/>
      <c r="WCQ176" s="122"/>
      <c r="WCR176" s="122"/>
      <c r="WCS176" s="122"/>
      <c r="WCT176" s="122"/>
      <c r="WCU176" s="122"/>
      <c r="WCV176" s="122"/>
      <c r="WCW176" s="122"/>
      <c r="WCX176" s="122"/>
      <c r="WCY176" s="122"/>
      <c r="WCZ176" s="122"/>
      <c r="WDA176" s="122"/>
      <c r="WDB176" s="122"/>
      <c r="WDC176" s="122"/>
      <c r="WDD176" s="122"/>
      <c r="WDE176" s="122"/>
      <c r="WDF176" s="122"/>
      <c r="WDG176" s="122"/>
      <c r="WDH176" s="122"/>
      <c r="WDI176" s="122"/>
      <c r="WDJ176" s="122"/>
      <c r="WDK176" s="122"/>
      <c r="WDL176" s="122"/>
      <c r="WDM176" s="122"/>
      <c r="WDN176" s="122"/>
      <c r="WDO176" s="122"/>
      <c r="WDP176" s="122"/>
      <c r="WDQ176" s="122"/>
      <c r="WDR176" s="122"/>
      <c r="WDS176" s="122"/>
      <c r="WDT176" s="122"/>
      <c r="WDU176" s="122"/>
      <c r="WDV176" s="122"/>
      <c r="WDW176" s="122"/>
      <c r="WDX176" s="122"/>
      <c r="WDY176" s="122"/>
      <c r="WDZ176" s="122"/>
      <c r="WEA176" s="122"/>
      <c r="WEB176" s="122"/>
      <c r="WEC176" s="122"/>
      <c r="WED176" s="122"/>
      <c r="WEE176" s="122"/>
      <c r="WEF176" s="122"/>
      <c r="WEG176" s="122"/>
      <c r="WEH176" s="122"/>
      <c r="WEI176" s="122"/>
      <c r="WEJ176" s="122"/>
      <c r="WEK176" s="122"/>
      <c r="WEL176" s="122"/>
      <c r="WEM176" s="122"/>
      <c r="WEN176" s="122"/>
      <c r="WEO176" s="122"/>
      <c r="WEP176" s="122"/>
      <c r="WEQ176" s="122"/>
      <c r="WER176" s="122"/>
      <c r="WES176" s="122"/>
      <c r="WET176" s="122"/>
      <c r="WEU176" s="122"/>
      <c r="WEV176" s="122"/>
      <c r="WEW176" s="122"/>
      <c r="WEX176" s="122"/>
      <c r="WEY176" s="122"/>
      <c r="WEZ176" s="122"/>
      <c r="WFA176" s="122"/>
      <c r="WFB176" s="122"/>
      <c r="WFC176" s="122"/>
      <c r="WFD176" s="122"/>
      <c r="WFE176" s="122"/>
      <c r="WFF176" s="122"/>
      <c r="WFG176" s="122"/>
      <c r="WFH176" s="122"/>
      <c r="WFI176" s="122"/>
      <c r="WFJ176" s="122"/>
      <c r="WFK176" s="122"/>
      <c r="WFL176" s="122"/>
      <c r="WFM176" s="122"/>
      <c r="WFN176" s="122"/>
      <c r="WFO176" s="122"/>
      <c r="WFP176" s="122"/>
      <c r="WFQ176" s="122"/>
      <c r="WFR176" s="122"/>
      <c r="WFS176" s="122"/>
      <c r="WFT176" s="122"/>
      <c r="WFU176" s="122"/>
      <c r="WFV176" s="122"/>
      <c r="WFW176" s="122"/>
      <c r="WFX176" s="122"/>
      <c r="WFY176" s="122"/>
      <c r="WFZ176" s="122"/>
      <c r="WGA176" s="122"/>
      <c r="WGB176" s="122"/>
      <c r="WGC176" s="122"/>
      <c r="WGD176" s="122"/>
      <c r="WGE176" s="122"/>
      <c r="WGF176" s="122"/>
      <c r="WGG176" s="122"/>
      <c r="WGH176" s="122"/>
      <c r="WGI176" s="122"/>
      <c r="WGJ176" s="122"/>
      <c r="WGK176" s="122"/>
      <c r="WGL176" s="122"/>
      <c r="WGM176" s="122"/>
      <c r="WGN176" s="122"/>
      <c r="WGO176" s="122"/>
      <c r="WGP176" s="122"/>
      <c r="WGQ176" s="122"/>
      <c r="WGR176" s="122"/>
      <c r="WGS176" s="122"/>
      <c r="WGT176" s="122"/>
      <c r="WGU176" s="122"/>
      <c r="WGV176" s="122"/>
      <c r="WGW176" s="122"/>
      <c r="WGX176" s="122"/>
      <c r="WGY176" s="122"/>
      <c r="WGZ176" s="122"/>
      <c r="WHA176" s="122"/>
      <c r="WHB176" s="122"/>
      <c r="WHC176" s="122"/>
      <c r="WHD176" s="122"/>
      <c r="WHE176" s="122"/>
      <c r="WHF176" s="122"/>
      <c r="WHG176" s="122"/>
      <c r="WHH176" s="122"/>
      <c r="WHI176" s="122"/>
      <c r="WHJ176" s="122"/>
      <c r="WHK176" s="122"/>
      <c r="WHL176" s="122"/>
      <c r="WHM176" s="122"/>
      <c r="WHN176" s="122"/>
      <c r="WHO176" s="122"/>
      <c r="WHP176" s="122"/>
      <c r="WHQ176" s="122"/>
      <c r="WHR176" s="122"/>
      <c r="WHS176" s="122"/>
      <c r="WHT176" s="122"/>
      <c r="WHU176" s="122"/>
      <c r="WHV176" s="122"/>
      <c r="WHW176" s="122"/>
      <c r="WHX176" s="122"/>
      <c r="WHY176" s="122"/>
      <c r="WHZ176" s="122"/>
      <c r="WIA176" s="122"/>
      <c r="WIB176" s="122"/>
      <c r="WIC176" s="122"/>
      <c r="WID176" s="122"/>
      <c r="WIE176" s="122"/>
      <c r="WIF176" s="122"/>
      <c r="WIG176" s="122"/>
      <c r="WIH176" s="122"/>
      <c r="WII176" s="122"/>
      <c r="WIJ176" s="122"/>
      <c r="WIK176" s="122"/>
      <c r="WIL176" s="122"/>
      <c r="WIM176" s="122"/>
      <c r="WIN176" s="122"/>
      <c r="WIO176" s="122"/>
      <c r="WIP176" s="122"/>
      <c r="WIQ176" s="122"/>
      <c r="WIR176" s="122"/>
      <c r="WIS176" s="122"/>
      <c r="WIT176" s="122"/>
      <c r="WIU176" s="122"/>
      <c r="WIV176" s="122"/>
      <c r="WIW176" s="122"/>
      <c r="WIX176" s="122"/>
      <c r="WIY176" s="122"/>
      <c r="WIZ176" s="122"/>
      <c r="WJA176" s="122"/>
      <c r="WJB176" s="122"/>
      <c r="WJC176" s="122"/>
      <c r="WJD176" s="122"/>
      <c r="WJE176" s="122"/>
      <c r="WJF176" s="122"/>
      <c r="WJG176" s="122"/>
      <c r="WJH176" s="122"/>
      <c r="WJI176" s="122"/>
      <c r="WJJ176" s="122"/>
      <c r="WJK176" s="122"/>
      <c r="WJL176" s="122"/>
      <c r="WJM176" s="122"/>
      <c r="WJN176" s="122"/>
      <c r="WJO176" s="122"/>
      <c r="WJP176" s="122"/>
      <c r="WJQ176" s="122"/>
      <c r="WJR176" s="122"/>
      <c r="WJS176" s="122"/>
      <c r="WJT176" s="122"/>
      <c r="WJU176" s="122"/>
      <c r="WJV176" s="122"/>
      <c r="WJW176" s="122"/>
      <c r="WJX176" s="122"/>
      <c r="WJY176" s="122"/>
      <c r="WJZ176" s="122"/>
      <c r="WKA176" s="122"/>
      <c r="WKB176" s="122"/>
      <c r="WKC176" s="122"/>
      <c r="WKD176" s="122"/>
      <c r="WKE176" s="122"/>
      <c r="WKF176" s="122"/>
      <c r="WKG176" s="122"/>
      <c r="WKH176" s="122"/>
      <c r="WKI176" s="122"/>
      <c r="WKJ176" s="122"/>
      <c r="WKK176" s="122"/>
      <c r="WKL176" s="122"/>
      <c r="WKM176" s="122"/>
      <c r="WKN176" s="122"/>
      <c r="WKO176" s="122"/>
      <c r="WKP176" s="122"/>
      <c r="WKQ176" s="122"/>
      <c r="WKR176" s="122"/>
      <c r="WKS176" s="122"/>
      <c r="WKT176" s="122"/>
      <c r="WKU176" s="122"/>
      <c r="WKV176" s="122"/>
      <c r="WKW176" s="122"/>
      <c r="WKX176" s="122"/>
      <c r="WKY176" s="122"/>
      <c r="WKZ176" s="122"/>
      <c r="WLA176" s="122"/>
      <c r="WLB176" s="122"/>
      <c r="WLC176" s="122"/>
      <c r="WLD176" s="122"/>
      <c r="WLE176" s="122"/>
      <c r="WLF176" s="122"/>
      <c r="WLG176" s="122"/>
      <c r="WLH176" s="122"/>
      <c r="WLI176" s="122"/>
      <c r="WLJ176" s="122"/>
      <c r="WLK176" s="122"/>
      <c r="WLL176" s="122"/>
      <c r="WLM176" s="122"/>
      <c r="WLN176" s="122"/>
      <c r="WLO176" s="122"/>
      <c r="WLP176" s="122"/>
      <c r="WLQ176" s="122"/>
      <c r="WLR176" s="122"/>
      <c r="WLS176" s="122"/>
      <c r="WLT176" s="122"/>
      <c r="WLU176" s="122"/>
      <c r="WLV176" s="122"/>
      <c r="WLW176" s="122"/>
      <c r="WLX176" s="122"/>
      <c r="WLY176" s="122"/>
      <c r="WLZ176" s="122"/>
      <c r="WMA176" s="122"/>
      <c r="WMB176" s="122"/>
      <c r="WMC176" s="122"/>
      <c r="WMD176" s="122"/>
      <c r="WME176" s="122"/>
      <c r="WMF176" s="122"/>
      <c r="WMG176" s="122"/>
      <c r="WMH176" s="122"/>
      <c r="WMI176" s="122"/>
      <c r="WMJ176" s="122"/>
      <c r="WMK176" s="122"/>
      <c r="WML176" s="122"/>
      <c r="WMM176" s="122"/>
      <c r="WMN176" s="122"/>
      <c r="WMO176" s="122"/>
      <c r="WMP176" s="122"/>
      <c r="WMQ176" s="122"/>
      <c r="WMR176" s="122"/>
      <c r="WMS176" s="122"/>
      <c r="WMT176" s="122"/>
      <c r="WMU176" s="122"/>
      <c r="WMV176" s="122"/>
      <c r="WMW176" s="122"/>
      <c r="WMX176" s="122"/>
      <c r="WMY176" s="122"/>
      <c r="WMZ176" s="122"/>
      <c r="WNA176" s="122"/>
      <c r="WNB176" s="122"/>
      <c r="WNC176" s="122"/>
      <c r="WND176" s="122"/>
      <c r="WNE176" s="122"/>
      <c r="WNF176" s="122"/>
      <c r="WNG176" s="122"/>
      <c r="WNH176" s="122"/>
      <c r="WNI176" s="122"/>
      <c r="WNJ176" s="122"/>
      <c r="WNK176" s="122"/>
      <c r="WNL176" s="122"/>
      <c r="WNM176" s="122"/>
      <c r="WNN176" s="122"/>
      <c r="WNO176" s="122"/>
      <c r="WNP176" s="122"/>
      <c r="WNQ176" s="122"/>
      <c r="WNR176" s="122"/>
      <c r="WNS176" s="122"/>
      <c r="WNT176" s="122"/>
      <c r="WNU176" s="122"/>
      <c r="WNV176" s="122"/>
      <c r="WNW176" s="122"/>
      <c r="WNX176" s="122"/>
      <c r="WNY176" s="122"/>
      <c r="WNZ176" s="122"/>
      <c r="WOA176" s="122"/>
      <c r="WOB176" s="122"/>
      <c r="WOC176" s="122"/>
      <c r="WOD176" s="122"/>
      <c r="WOE176" s="122"/>
      <c r="WOF176" s="122"/>
      <c r="WOG176" s="122"/>
      <c r="WOH176" s="122"/>
      <c r="WOI176" s="122"/>
      <c r="WOJ176" s="122"/>
      <c r="WOK176" s="122"/>
      <c r="WOL176" s="122"/>
      <c r="WOM176" s="122"/>
      <c r="WON176" s="122"/>
      <c r="WOO176" s="122"/>
      <c r="WOP176" s="122"/>
      <c r="WOQ176" s="122"/>
      <c r="WOR176" s="122"/>
      <c r="WOS176" s="122"/>
      <c r="WOT176" s="122"/>
      <c r="WOU176" s="122"/>
      <c r="WOV176" s="122"/>
      <c r="WOW176" s="122"/>
      <c r="WOX176" s="122"/>
      <c r="WOY176" s="122"/>
      <c r="WOZ176" s="122"/>
      <c r="WPA176" s="122"/>
      <c r="WPB176" s="122"/>
      <c r="WPC176" s="122"/>
      <c r="WPD176" s="122"/>
      <c r="WPE176" s="122"/>
      <c r="WPF176" s="122"/>
      <c r="WPG176" s="122"/>
      <c r="WPH176" s="122"/>
      <c r="WPI176" s="122"/>
      <c r="WPJ176" s="122"/>
      <c r="WPK176" s="122"/>
      <c r="WPL176" s="122"/>
      <c r="WPM176" s="122"/>
      <c r="WPN176" s="122"/>
      <c r="WPO176" s="122"/>
      <c r="WPP176" s="122"/>
      <c r="WPQ176" s="122"/>
      <c r="WPR176" s="122"/>
      <c r="WPS176" s="122"/>
      <c r="WPT176" s="122"/>
      <c r="WPU176" s="122"/>
      <c r="WPV176" s="122"/>
      <c r="WPW176" s="122"/>
      <c r="WPX176" s="122"/>
      <c r="WPY176" s="122"/>
      <c r="WPZ176" s="122"/>
      <c r="WQA176" s="122"/>
      <c r="WQB176" s="122"/>
      <c r="WQC176" s="122"/>
      <c r="WQD176" s="122"/>
      <c r="WQE176" s="122"/>
      <c r="WQF176" s="122"/>
      <c r="WQG176" s="122"/>
      <c r="WQH176" s="122"/>
      <c r="WQI176" s="122"/>
      <c r="WQJ176" s="122"/>
      <c r="WQK176" s="122"/>
      <c r="WQL176" s="122"/>
      <c r="WQM176" s="122"/>
      <c r="WQN176" s="122"/>
      <c r="WQO176" s="122"/>
      <c r="WQP176" s="122"/>
      <c r="WQQ176" s="122"/>
      <c r="WQR176" s="122"/>
      <c r="WQS176" s="122"/>
      <c r="WQT176" s="122"/>
      <c r="WQU176" s="122"/>
      <c r="WQV176" s="122"/>
      <c r="WQW176" s="122"/>
      <c r="WQX176" s="122"/>
      <c r="WQY176" s="122"/>
      <c r="WQZ176" s="122"/>
      <c r="WRA176" s="122"/>
      <c r="WRB176" s="122"/>
      <c r="WRC176" s="122"/>
      <c r="WRD176" s="122"/>
      <c r="WRE176" s="122"/>
      <c r="WRF176" s="122"/>
      <c r="WRG176" s="122"/>
      <c r="WRH176" s="122"/>
      <c r="WRI176" s="122"/>
      <c r="WRJ176" s="122"/>
      <c r="WRK176" s="122"/>
      <c r="WRL176" s="122"/>
      <c r="WRM176" s="122"/>
      <c r="WRN176" s="122"/>
      <c r="WRO176" s="122"/>
      <c r="WRP176" s="122"/>
      <c r="WRQ176" s="122"/>
      <c r="WRR176" s="122"/>
      <c r="WRS176" s="122"/>
      <c r="WRT176" s="122"/>
      <c r="WRU176" s="122"/>
      <c r="WRV176" s="122"/>
      <c r="WRW176" s="122"/>
      <c r="WRX176" s="122"/>
      <c r="WRY176" s="122"/>
      <c r="WRZ176" s="122"/>
      <c r="WSA176" s="122"/>
      <c r="WSB176" s="122"/>
      <c r="WSC176" s="122"/>
      <c r="WSD176" s="122"/>
      <c r="WSE176" s="122"/>
      <c r="WSF176" s="122"/>
      <c r="WSG176" s="122"/>
      <c r="WSH176" s="122"/>
      <c r="WSI176" s="122"/>
      <c r="WSJ176" s="122"/>
      <c r="WSK176" s="122"/>
      <c r="WSL176" s="122"/>
      <c r="WSM176" s="122"/>
      <c r="WSN176" s="122"/>
      <c r="WSO176" s="122"/>
      <c r="WSP176" s="122"/>
      <c r="WSQ176" s="122"/>
      <c r="WSR176" s="122"/>
      <c r="WSS176" s="122"/>
      <c r="WST176" s="122"/>
      <c r="WSU176" s="122"/>
      <c r="WSV176" s="122"/>
      <c r="WSW176" s="122"/>
      <c r="WSX176" s="122"/>
      <c r="WSY176" s="122"/>
      <c r="WSZ176" s="122"/>
      <c r="WTA176" s="122"/>
      <c r="WTB176" s="122"/>
      <c r="WTC176" s="122"/>
      <c r="WTD176" s="122"/>
      <c r="WTE176" s="122"/>
      <c r="WTF176" s="122"/>
      <c r="WTG176" s="122"/>
      <c r="WTH176" s="122"/>
      <c r="WTI176" s="122"/>
      <c r="WTJ176" s="122"/>
      <c r="WTK176" s="122"/>
      <c r="WTL176" s="122"/>
      <c r="WTM176" s="122"/>
      <c r="WTN176" s="122"/>
      <c r="WTO176" s="122"/>
      <c r="WTP176" s="122"/>
      <c r="WTQ176" s="122"/>
      <c r="WTR176" s="122"/>
      <c r="WTS176" s="122"/>
      <c r="WTT176" s="122"/>
      <c r="WTU176" s="122"/>
      <c r="WTV176" s="122"/>
      <c r="WTW176" s="122"/>
      <c r="WTX176" s="122"/>
      <c r="WTY176" s="122"/>
      <c r="WTZ176" s="122"/>
      <c r="WUA176" s="122"/>
      <c r="WUB176" s="122"/>
      <c r="WUC176" s="122"/>
      <c r="WUD176" s="122"/>
      <c r="WUE176" s="122"/>
      <c r="WUF176" s="122"/>
      <c r="WUG176" s="122"/>
      <c r="WUH176" s="122"/>
      <c r="WUI176" s="122"/>
      <c r="WUJ176" s="122"/>
      <c r="WUK176" s="122"/>
      <c r="WUL176" s="122"/>
      <c r="WUM176" s="122"/>
      <c r="WUN176" s="122"/>
      <c r="WUO176" s="122"/>
      <c r="WUP176" s="122"/>
      <c r="WUQ176" s="122"/>
      <c r="WUR176" s="122"/>
      <c r="WUS176" s="122"/>
      <c r="WUT176" s="122"/>
      <c r="WUU176" s="122"/>
      <c r="WUV176" s="122"/>
      <c r="WUW176" s="122"/>
      <c r="WUX176" s="122"/>
      <c r="WUY176" s="122"/>
      <c r="WUZ176" s="122"/>
      <c r="WVA176" s="122"/>
      <c r="WVB176" s="122"/>
      <c r="WVC176" s="122"/>
      <c r="WVD176" s="122"/>
      <c r="WVE176" s="122"/>
      <c r="WVF176" s="122"/>
      <c r="WVG176" s="122"/>
      <c r="WVH176" s="122"/>
      <c r="WVI176" s="122"/>
      <c r="WVJ176" s="122"/>
      <c r="WVK176" s="122"/>
      <c r="WVL176" s="122"/>
      <c r="WVM176" s="122"/>
      <c r="WVN176" s="122"/>
      <c r="WVO176" s="122"/>
      <c r="WVP176" s="122"/>
      <c r="WVQ176" s="122"/>
      <c r="WVR176" s="122"/>
      <c r="WVS176" s="122"/>
      <c r="WVT176" s="122"/>
      <c r="WVU176" s="122"/>
      <c r="WVV176" s="122"/>
      <c r="WVW176" s="122"/>
      <c r="WVX176" s="122"/>
      <c r="WVY176" s="122"/>
      <c r="WVZ176" s="122"/>
      <c r="WWA176" s="122"/>
      <c r="WWB176" s="122"/>
      <c r="WWC176" s="122"/>
      <c r="WWD176" s="122"/>
      <c r="WWE176" s="122"/>
      <c r="WWF176" s="122"/>
      <c r="WWG176" s="122"/>
      <c r="WWH176" s="122"/>
      <c r="WWI176" s="122"/>
      <c r="WWJ176" s="122"/>
      <c r="WWK176" s="122"/>
      <c r="WWL176" s="122"/>
      <c r="WWM176" s="122"/>
      <c r="WWN176" s="122"/>
      <c r="WWO176" s="122"/>
      <c r="WWP176" s="122"/>
      <c r="WWQ176" s="122"/>
      <c r="WWR176" s="122"/>
      <c r="WWS176" s="122"/>
      <c r="WWT176" s="122"/>
      <c r="WWU176" s="122"/>
      <c r="WWV176" s="122"/>
      <c r="WWW176" s="122"/>
      <c r="WWX176" s="122"/>
      <c r="WWY176" s="122"/>
      <c r="WWZ176" s="122"/>
      <c r="WXA176" s="122"/>
      <c r="WXB176" s="122"/>
      <c r="WXC176" s="122"/>
      <c r="WXD176" s="122"/>
      <c r="WXE176" s="122"/>
      <c r="WXF176" s="122"/>
      <c r="WXG176" s="122"/>
      <c r="WXH176" s="122"/>
      <c r="WXI176" s="122"/>
      <c r="WXJ176" s="122"/>
      <c r="WXK176" s="122"/>
      <c r="WXL176" s="122"/>
      <c r="WXM176" s="122"/>
      <c r="WXN176" s="122"/>
      <c r="WXO176" s="122"/>
      <c r="WXP176" s="122"/>
      <c r="WXQ176" s="122"/>
      <c r="WXR176" s="122"/>
      <c r="WXS176" s="122"/>
      <c r="WXT176" s="122"/>
      <c r="WXU176" s="122"/>
      <c r="WXV176" s="122"/>
      <c r="WXW176" s="122"/>
      <c r="WXX176" s="122"/>
      <c r="WXY176" s="122"/>
      <c r="WXZ176" s="122"/>
      <c r="WYA176" s="122"/>
      <c r="WYB176" s="122"/>
      <c r="WYC176" s="122"/>
      <c r="WYD176" s="122"/>
      <c r="WYE176" s="122"/>
      <c r="WYF176" s="122"/>
      <c r="WYG176" s="122"/>
      <c r="WYH176" s="122"/>
      <c r="WYI176" s="122"/>
      <c r="WYJ176" s="122"/>
      <c r="WYK176" s="122"/>
      <c r="WYL176" s="122"/>
      <c r="WYM176" s="122"/>
      <c r="WYN176" s="122"/>
      <c r="WYO176" s="122"/>
      <c r="WYP176" s="122"/>
      <c r="WYQ176" s="122"/>
      <c r="WYR176" s="122"/>
      <c r="WYS176" s="122"/>
      <c r="WYT176" s="122"/>
      <c r="WYU176" s="122"/>
      <c r="WYV176" s="122"/>
      <c r="WYW176" s="122"/>
      <c r="WYX176" s="122"/>
      <c r="WYY176" s="122"/>
      <c r="WYZ176" s="122"/>
      <c r="WZA176" s="122"/>
      <c r="WZB176" s="122"/>
      <c r="WZC176" s="122"/>
      <c r="WZD176" s="122"/>
      <c r="WZE176" s="122"/>
      <c r="WZF176" s="122"/>
      <c r="WZG176" s="122"/>
      <c r="WZH176" s="122"/>
      <c r="WZI176" s="122"/>
      <c r="WZJ176" s="122"/>
      <c r="WZK176" s="122"/>
      <c r="WZL176" s="122"/>
      <c r="WZM176" s="122"/>
      <c r="WZN176" s="122"/>
      <c r="WZO176" s="122"/>
      <c r="WZP176" s="122"/>
      <c r="WZQ176" s="122"/>
      <c r="WZR176" s="122"/>
      <c r="WZS176" s="122"/>
      <c r="WZT176" s="122"/>
      <c r="WZU176" s="122"/>
      <c r="WZV176" s="122"/>
      <c r="WZW176" s="122"/>
      <c r="WZX176" s="122"/>
      <c r="WZY176" s="122"/>
      <c r="WZZ176" s="122"/>
      <c r="XAA176" s="122"/>
      <c r="XAB176" s="122"/>
      <c r="XAC176" s="122"/>
      <c r="XAD176" s="122"/>
      <c r="XAE176" s="122"/>
      <c r="XAF176" s="122"/>
      <c r="XAG176" s="122"/>
      <c r="XAH176" s="122"/>
      <c r="XAI176" s="122"/>
      <c r="XAJ176" s="122"/>
      <c r="XAK176" s="122"/>
      <c r="XAL176" s="122"/>
      <c r="XAM176" s="122"/>
      <c r="XAN176" s="122"/>
      <c r="XAO176" s="122"/>
      <c r="XAP176" s="122"/>
      <c r="XAQ176" s="122"/>
      <c r="XAR176" s="122"/>
      <c r="XAS176" s="122"/>
      <c r="XAT176" s="122"/>
      <c r="XAU176" s="122"/>
      <c r="XAV176" s="122"/>
      <c r="XAW176" s="122"/>
      <c r="XAX176" s="122"/>
      <c r="XAY176" s="122"/>
      <c r="XAZ176" s="122"/>
      <c r="XBA176" s="122"/>
      <c r="XBB176" s="122"/>
      <c r="XBC176" s="122"/>
      <c r="XBD176" s="122"/>
      <c r="XBE176" s="122"/>
      <c r="XBF176" s="122"/>
      <c r="XBG176" s="122"/>
      <c r="XBH176" s="122"/>
      <c r="XBI176" s="122"/>
      <c r="XBJ176" s="122"/>
      <c r="XBK176" s="122"/>
      <c r="XBL176" s="122"/>
      <c r="XBM176" s="122"/>
      <c r="XBN176" s="122"/>
      <c r="XBO176" s="122"/>
      <c r="XBP176" s="122"/>
      <c r="XBQ176" s="122"/>
      <c r="XBR176" s="122"/>
      <c r="XBS176" s="122"/>
      <c r="XBT176" s="122"/>
      <c r="XBU176" s="122"/>
      <c r="XBV176" s="122"/>
      <c r="XBW176" s="122"/>
      <c r="XBX176" s="122"/>
      <c r="XBY176" s="122"/>
      <c r="XBZ176" s="122"/>
      <c r="XCA176" s="122"/>
      <c r="XCB176" s="122"/>
      <c r="XCC176" s="122"/>
      <c r="XCD176" s="122"/>
      <c r="XCE176" s="122"/>
      <c r="XCF176" s="122"/>
      <c r="XCG176" s="122"/>
      <c r="XCH176" s="122"/>
      <c r="XCI176" s="122"/>
      <c r="XCJ176" s="122"/>
      <c r="XCK176" s="122"/>
      <c r="XCL176" s="122"/>
      <c r="XCM176" s="122"/>
      <c r="XCN176" s="122"/>
      <c r="XCO176" s="122"/>
      <c r="XCP176" s="122"/>
      <c r="XCQ176" s="122"/>
      <c r="XCR176" s="122"/>
      <c r="XCS176" s="122"/>
      <c r="XCT176" s="122"/>
      <c r="XCU176" s="122"/>
      <c r="XCV176" s="122"/>
      <c r="XCW176" s="122"/>
      <c r="XCX176" s="122"/>
      <c r="XCY176" s="122"/>
      <c r="XCZ176" s="122"/>
      <c r="XDA176" s="122"/>
      <c r="XDB176" s="122"/>
      <c r="XDC176" s="122"/>
      <c r="XDD176" s="122"/>
      <c r="XDE176" s="122"/>
      <c r="XDF176" s="122"/>
      <c r="XDG176" s="122"/>
      <c r="XDH176" s="122"/>
      <c r="XDI176" s="122"/>
      <c r="XDJ176" s="122"/>
      <c r="XDK176" s="122"/>
      <c r="XDL176" s="122"/>
      <c r="XDM176" s="122"/>
      <c r="XDN176" s="122"/>
      <c r="XDO176" s="122"/>
      <c r="XDP176" s="122"/>
      <c r="XDQ176" s="122"/>
      <c r="XDR176" s="122"/>
      <c r="XDS176" s="122"/>
      <c r="XDT176" s="122"/>
      <c r="XDU176" s="122"/>
      <c r="XDV176" s="122"/>
      <c r="XDW176" s="122"/>
      <c r="XDX176" s="122"/>
      <c r="XDY176" s="122"/>
      <c r="XDZ176" s="122"/>
      <c r="XEA176" s="122"/>
      <c r="XEB176" s="122"/>
      <c r="XEC176" s="122"/>
      <c r="XED176" s="122"/>
      <c r="XEE176" s="122"/>
      <c r="XEF176" s="122"/>
      <c r="XEG176" s="122"/>
      <c r="XEH176" s="122"/>
      <c r="XEI176" s="122"/>
      <c r="XEJ176" s="122"/>
      <c r="XEK176" s="122"/>
      <c r="XEL176" s="122"/>
      <c r="XEM176" s="122"/>
      <c r="XEN176" s="122"/>
      <c r="XEO176" s="122"/>
      <c r="XEP176" s="122"/>
      <c r="XEQ176" s="122"/>
      <c r="XER176" s="122"/>
      <c r="XES176" s="122"/>
      <c r="XET176" s="122"/>
      <c r="XEU176" s="122"/>
      <c r="XEV176" s="122"/>
    </row>
  </sheetData>
  <mergeCells count="9">
    <mergeCell ref="A161:C161"/>
    <mergeCell ref="A1:C1"/>
    <mergeCell ref="A2:C2"/>
    <mergeCell ref="A3:C3"/>
    <mergeCell ref="A4:C4"/>
    <mergeCell ref="A5:C6"/>
    <mergeCell ref="A8:A9"/>
    <mergeCell ref="B8:B9"/>
    <mergeCell ref="C8:C9"/>
  </mergeCells>
  <pageMargins left="0.95" right="0.19685039370078741" top="0.15748031496062992" bottom="0.15748031496062992" header="0.15748031496062992" footer="0.15748031496062992"/>
  <pageSetup paperSize="9" scale="75" orientation="portrait" r:id="rId1"/>
  <colBreaks count="3" manualBreakCount="3">
    <brk id="164" max="1048575" man="1"/>
    <brk id="169" max="1048575" man="1"/>
    <brk id="17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492"/>
  <sheetViews>
    <sheetView zoomScale="90" zoomScaleNormal="90" workbookViewId="0">
      <selection activeCell="A25" sqref="A25"/>
    </sheetView>
  </sheetViews>
  <sheetFormatPr defaultRowHeight="15.75" outlineLevelRow="1"/>
  <cols>
    <col min="1" max="1" width="80.85546875" style="16" customWidth="1"/>
    <col min="2" max="2" width="7.42578125" style="13" customWidth="1"/>
    <col min="3" max="3" width="7.28515625" style="20" customWidth="1"/>
    <col min="4" max="4" width="6.85546875" style="20" customWidth="1"/>
    <col min="5" max="5" width="15.5703125" style="20" customWidth="1"/>
    <col min="6" max="6" width="8.7109375" style="20" bestFit="1" customWidth="1"/>
    <col min="7" max="7" width="20.140625" style="17" customWidth="1"/>
    <col min="8" max="16384" width="9.140625" style="8"/>
  </cols>
  <sheetData>
    <row r="1" spans="1:7">
      <c r="A1" s="12"/>
      <c r="F1" s="1"/>
      <c r="G1" s="1" t="s">
        <v>941</v>
      </c>
    </row>
    <row r="2" spans="1:7">
      <c r="A2" s="15"/>
      <c r="F2" s="1"/>
      <c r="G2" s="1" t="s">
        <v>0</v>
      </c>
    </row>
    <row r="3" spans="1:7">
      <c r="F3" s="1"/>
      <c r="G3" s="1" t="s">
        <v>1</v>
      </c>
    </row>
    <row r="4" spans="1:7">
      <c r="F4" s="1"/>
      <c r="G4" s="1" t="s">
        <v>2</v>
      </c>
    </row>
    <row r="5" spans="1:7">
      <c r="F5" s="1"/>
      <c r="G5" s="1"/>
    </row>
    <row r="6" spans="1:7" ht="36.75" customHeight="1">
      <c r="B6" s="18" t="s">
        <v>1000</v>
      </c>
      <c r="C6" s="17"/>
      <c r="D6" s="17"/>
      <c r="E6" s="17"/>
      <c r="F6" s="17"/>
      <c r="G6" s="1"/>
    </row>
    <row r="7" spans="1:7">
      <c r="B7" s="19"/>
      <c r="G7" s="17" t="s">
        <v>402</v>
      </c>
    </row>
    <row r="8" spans="1:7">
      <c r="A8" s="190" t="s">
        <v>3</v>
      </c>
      <c r="B8" s="191" t="s">
        <v>4</v>
      </c>
      <c r="C8" s="191"/>
      <c r="D8" s="191"/>
      <c r="E8" s="191"/>
      <c r="F8" s="191"/>
      <c r="G8" s="7"/>
    </row>
    <row r="9" spans="1:7" ht="63">
      <c r="A9" s="190"/>
      <c r="B9" s="4" t="s">
        <v>5</v>
      </c>
      <c r="C9" s="21" t="s">
        <v>6</v>
      </c>
      <c r="D9" s="21" t="s">
        <v>7</v>
      </c>
      <c r="E9" s="21" t="s">
        <v>8</v>
      </c>
      <c r="F9" s="21" t="s">
        <v>139</v>
      </c>
      <c r="G9" s="7" t="s">
        <v>998</v>
      </c>
    </row>
    <row r="10" spans="1:7" s="26" customFormat="1">
      <c r="A10" s="22" t="s">
        <v>72</v>
      </c>
      <c r="B10" s="23" t="s">
        <v>73</v>
      </c>
      <c r="C10" s="24"/>
      <c r="D10" s="24"/>
      <c r="E10" s="24"/>
      <c r="F10" s="24"/>
      <c r="G10" s="25">
        <f t="shared" ref="G10" si="0">SUM(G11)+G32</f>
        <v>26836.400000000001</v>
      </c>
    </row>
    <row r="11" spans="1:7">
      <c r="A11" s="80" t="s">
        <v>74</v>
      </c>
      <c r="B11" s="4"/>
      <c r="C11" s="4" t="s">
        <v>26</v>
      </c>
      <c r="D11" s="4"/>
      <c r="E11" s="4"/>
      <c r="F11" s="4"/>
      <c r="G11" s="7">
        <f>SUM(G12+G20)</f>
        <v>26831.4</v>
      </c>
    </row>
    <row r="12" spans="1:7" ht="47.25">
      <c r="A12" s="80" t="s">
        <v>75</v>
      </c>
      <c r="B12" s="4"/>
      <c r="C12" s="4" t="s">
        <v>26</v>
      </c>
      <c r="D12" s="4" t="s">
        <v>43</v>
      </c>
      <c r="E12" s="4"/>
      <c r="F12" s="4"/>
      <c r="G12" s="7">
        <f>SUM(G13)</f>
        <v>21951.5</v>
      </c>
    </row>
    <row r="13" spans="1:7">
      <c r="A13" s="80" t="s">
        <v>167</v>
      </c>
      <c r="B13" s="4"/>
      <c r="C13" s="4" t="s">
        <v>26</v>
      </c>
      <c r="D13" s="4" t="s">
        <v>43</v>
      </c>
      <c r="E13" s="4" t="s">
        <v>168</v>
      </c>
      <c r="F13" s="4"/>
      <c r="G13" s="7">
        <f>SUM(G14)+G18</f>
        <v>21951.5</v>
      </c>
    </row>
    <row r="14" spans="1:7">
      <c r="A14" s="80" t="s">
        <v>67</v>
      </c>
      <c r="B14" s="4"/>
      <c r="C14" s="4" t="s">
        <v>26</v>
      </c>
      <c r="D14" s="4" t="s">
        <v>43</v>
      </c>
      <c r="E14" s="4" t="s">
        <v>91</v>
      </c>
      <c r="F14" s="4"/>
      <c r="G14" s="7">
        <f>SUM(G15+G16)+G17</f>
        <v>20024</v>
      </c>
    </row>
    <row r="15" spans="1:7" ht="47.25">
      <c r="A15" s="2" t="s">
        <v>40</v>
      </c>
      <c r="B15" s="4"/>
      <c r="C15" s="4" t="s">
        <v>26</v>
      </c>
      <c r="D15" s="4" t="s">
        <v>43</v>
      </c>
      <c r="E15" s="4" t="s">
        <v>91</v>
      </c>
      <c r="F15" s="4" t="s">
        <v>76</v>
      </c>
      <c r="G15" s="7">
        <v>20014.3</v>
      </c>
    </row>
    <row r="16" spans="1:7" ht="31.5">
      <c r="A16" s="80" t="s">
        <v>41</v>
      </c>
      <c r="B16" s="4"/>
      <c r="C16" s="4" t="s">
        <v>26</v>
      </c>
      <c r="D16" s="4" t="s">
        <v>43</v>
      </c>
      <c r="E16" s="4" t="s">
        <v>91</v>
      </c>
      <c r="F16" s="4" t="s">
        <v>78</v>
      </c>
      <c r="G16" s="9">
        <v>9.6999999999999993</v>
      </c>
    </row>
    <row r="17" spans="1:7" hidden="1">
      <c r="A17" s="80" t="s">
        <v>32</v>
      </c>
      <c r="B17" s="4"/>
      <c r="C17" s="4" t="s">
        <v>26</v>
      </c>
      <c r="D17" s="4" t="s">
        <v>43</v>
      </c>
      <c r="E17" s="4" t="s">
        <v>91</v>
      </c>
      <c r="F17" s="4" t="s">
        <v>86</v>
      </c>
      <c r="G17" s="9"/>
    </row>
    <row r="18" spans="1:7">
      <c r="A18" s="80" t="s">
        <v>79</v>
      </c>
      <c r="B18" s="4"/>
      <c r="C18" s="4" t="s">
        <v>26</v>
      </c>
      <c r="D18" s="4" t="s">
        <v>43</v>
      </c>
      <c r="E18" s="4" t="s">
        <v>92</v>
      </c>
      <c r="F18" s="4"/>
      <c r="G18" s="7">
        <f>SUM(G19)</f>
        <v>1927.5</v>
      </c>
    </row>
    <row r="19" spans="1:7" ht="47.25">
      <c r="A19" s="2" t="s">
        <v>40</v>
      </c>
      <c r="B19" s="4"/>
      <c r="C19" s="4" t="s">
        <v>26</v>
      </c>
      <c r="D19" s="4" t="s">
        <v>43</v>
      </c>
      <c r="E19" s="4" t="s">
        <v>92</v>
      </c>
      <c r="F19" s="4" t="s">
        <v>76</v>
      </c>
      <c r="G19" s="7">
        <v>1927.5</v>
      </c>
    </row>
    <row r="20" spans="1:7">
      <c r="A20" s="80" t="s">
        <v>80</v>
      </c>
      <c r="B20" s="4"/>
      <c r="C20" s="4" t="s">
        <v>26</v>
      </c>
      <c r="D20" s="4" t="s">
        <v>81</v>
      </c>
      <c r="E20" s="4"/>
      <c r="F20" s="4"/>
      <c r="G20" s="7">
        <f>SUM(G21)</f>
        <v>4879.9000000000005</v>
      </c>
    </row>
    <row r="21" spans="1:7">
      <c r="A21" s="80" t="s">
        <v>167</v>
      </c>
      <c r="B21" s="4"/>
      <c r="C21" s="4" t="s">
        <v>26</v>
      </c>
      <c r="D21" s="4" t="s">
        <v>81</v>
      </c>
      <c r="E21" s="4" t="s">
        <v>168</v>
      </c>
      <c r="F21" s="4"/>
      <c r="G21" s="7">
        <f>SUM(G22+G25+G27)</f>
        <v>4879.9000000000005</v>
      </c>
    </row>
    <row r="22" spans="1:7">
      <c r="A22" s="80" t="s">
        <v>82</v>
      </c>
      <c r="B22" s="4"/>
      <c r="C22" s="4" t="s">
        <v>26</v>
      </c>
      <c r="D22" s="4" t="s">
        <v>81</v>
      </c>
      <c r="E22" s="4" t="s">
        <v>93</v>
      </c>
      <c r="F22" s="4"/>
      <c r="G22" s="9">
        <f>SUM(G23:G24)</f>
        <v>354.5</v>
      </c>
    </row>
    <row r="23" spans="1:7" ht="31.5">
      <c r="A23" s="80" t="s">
        <v>41</v>
      </c>
      <c r="B23" s="4"/>
      <c r="C23" s="4" t="s">
        <v>26</v>
      </c>
      <c r="D23" s="4" t="s">
        <v>81</v>
      </c>
      <c r="E23" s="4" t="s">
        <v>93</v>
      </c>
      <c r="F23" s="4" t="s">
        <v>78</v>
      </c>
      <c r="G23" s="9">
        <v>345.5</v>
      </c>
    </row>
    <row r="24" spans="1:7">
      <c r="A24" s="80" t="s">
        <v>18</v>
      </c>
      <c r="B24" s="4"/>
      <c r="C24" s="4" t="s">
        <v>26</v>
      </c>
      <c r="D24" s="4" t="s">
        <v>81</v>
      </c>
      <c r="E24" s="4" t="s">
        <v>93</v>
      </c>
      <c r="F24" s="4" t="s">
        <v>83</v>
      </c>
      <c r="G24" s="9">
        <v>9</v>
      </c>
    </row>
    <row r="25" spans="1:7" ht="31.5">
      <c r="A25" s="80" t="s">
        <v>84</v>
      </c>
      <c r="B25" s="4"/>
      <c r="C25" s="4" t="s">
        <v>26</v>
      </c>
      <c r="D25" s="4" t="s">
        <v>81</v>
      </c>
      <c r="E25" s="4" t="s">
        <v>94</v>
      </c>
      <c r="F25" s="4"/>
      <c r="G25" s="9">
        <f>SUM(G26)</f>
        <v>453.1</v>
      </c>
    </row>
    <row r="26" spans="1:7" ht="31.5">
      <c r="A26" s="80" t="s">
        <v>41</v>
      </c>
      <c r="B26" s="4"/>
      <c r="C26" s="4" t="s">
        <v>26</v>
      </c>
      <c r="D26" s="4" t="s">
        <v>81</v>
      </c>
      <c r="E26" s="4" t="s">
        <v>94</v>
      </c>
      <c r="F26" s="4" t="s">
        <v>78</v>
      </c>
      <c r="G26" s="9">
        <v>453.1</v>
      </c>
    </row>
    <row r="27" spans="1:7" ht="31.5">
      <c r="A27" s="80" t="s">
        <v>85</v>
      </c>
      <c r="B27" s="4"/>
      <c r="C27" s="4" t="s">
        <v>26</v>
      </c>
      <c r="D27" s="4" t="s">
        <v>81</v>
      </c>
      <c r="E27" s="4" t="s">
        <v>95</v>
      </c>
      <c r="F27" s="4"/>
      <c r="G27" s="7">
        <f>SUM(G28:G30)</f>
        <v>4072.3</v>
      </c>
    </row>
    <row r="28" spans="1:7" ht="28.5" customHeight="1">
      <c r="A28" s="80" t="s">
        <v>41</v>
      </c>
      <c r="B28" s="4"/>
      <c r="C28" s="4" t="s">
        <v>26</v>
      </c>
      <c r="D28" s="4" t="s">
        <v>81</v>
      </c>
      <c r="E28" s="4" t="s">
        <v>95</v>
      </c>
      <c r="F28" s="4" t="s">
        <v>78</v>
      </c>
      <c r="G28" s="7">
        <v>3069.8</v>
      </c>
    </row>
    <row r="29" spans="1:7" ht="21" customHeight="1">
      <c r="A29" s="80" t="s">
        <v>32</v>
      </c>
      <c r="B29" s="4"/>
      <c r="C29" s="4" t="s">
        <v>26</v>
      </c>
      <c r="D29" s="4" t="s">
        <v>81</v>
      </c>
      <c r="E29" s="4" t="s">
        <v>95</v>
      </c>
      <c r="F29" s="4" t="s">
        <v>86</v>
      </c>
      <c r="G29" s="7">
        <v>1002.5</v>
      </c>
    </row>
    <row r="30" spans="1:7" ht="22.5" hidden="1" customHeight="1">
      <c r="A30" s="80" t="s">
        <v>18</v>
      </c>
      <c r="B30" s="4"/>
      <c r="C30" s="4" t="s">
        <v>26</v>
      </c>
      <c r="D30" s="4" t="s">
        <v>81</v>
      </c>
      <c r="E30" s="4" t="s">
        <v>95</v>
      </c>
      <c r="F30" s="4" t="s">
        <v>83</v>
      </c>
      <c r="G30" s="7"/>
    </row>
    <row r="31" spans="1:7" ht="22.5" customHeight="1">
      <c r="A31" s="80" t="s">
        <v>99</v>
      </c>
      <c r="B31" s="4"/>
      <c r="C31" s="4" t="s">
        <v>100</v>
      </c>
      <c r="D31" s="4"/>
      <c r="E31" s="4"/>
      <c r="F31" s="4"/>
      <c r="G31" s="7">
        <f t="shared" ref="G31:G34" si="1">SUM(G32)</f>
        <v>5</v>
      </c>
    </row>
    <row r="32" spans="1:7" ht="22.5" customHeight="1">
      <c r="A32" s="2" t="s">
        <v>641</v>
      </c>
      <c r="B32" s="21"/>
      <c r="C32" s="81" t="s">
        <v>100</v>
      </c>
      <c r="D32" s="81" t="s">
        <v>146</v>
      </c>
      <c r="E32" s="4"/>
      <c r="F32" s="4"/>
      <c r="G32" s="7">
        <f t="shared" si="1"/>
        <v>5</v>
      </c>
    </row>
    <row r="33" spans="1:7" ht="22.5" customHeight="1">
      <c r="A33" s="80" t="s">
        <v>167</v>
      </c>
      <c r="B33" s="4"/>
      <c r="C33" s="81" t="s">
        <v>100</v>
      </c>
      <c r="D33" s="81" t="s">
        <v>146</v>
      </c>
      <c r="E33" s="4" t="s">
        <v>168</v>
      </c>
      <c r="F33" s="4"/>
      <c r="G33" s="7">
        <f t="shared" si="1"/>
        <v>5</v>
      </c>
    </row>
    <row r="34" spans="1:7" ht="31.5" customHeight="1">
      <c r="A34" s="80" t="s">
        <v>85</v>
      </c>
      <c r="B34" s="4"/>
      <c r="C34" s="81" t="s">
        <v>100</v>
      </c>
      <c r="D34" s="81" t="s">
        <v>146</v>
      </c>
      <c r="E34" s="4" t="s">
        <v>95</v>
      </c>
      <c r="F34" s="4"/>
      <c r="G34" s="7">
        <f t="shared" si="1"/>
        <v>5</v>
      </c>
    </row>
    <row r="35" spans="1:7" ht="29.25" customHeight="1">
      <c r="A35" s="80" t="s">
        <v>41</v>
      </c>
      <c r="B35" s="4"/>
      <c r="C35" s="81" t="s">
        <v>100</v>
      </c>
      <c r="D35" s="81" t="s">
        <v>146</v>
      </c>
      <c r="E35" s="4" t="s">
        <v>95</v>
      </c>
      <c r="F35" s="4" t="s">
        <v>78</v>
      </c>
      <c r="G35" s="7">
        <v>5</v>
      </c>
    </row>
    <row r="36" spans="1:7" s="26" customFormat="1">
      <c r="A36" s="22" t="s">
        <v>87</v>
      </c>
      <c r="B36" s="23" t="s">
        <v>88</v>
      </c>
      <c r="C36" s="23"/>
      <c r="D36" s="23"/>
      <c r="E36" s="23"/>
      <c r="F36" s="23"/>
      <c r="G36" s="25">
        <f>SUM(G37)</f>
        <v>3190.7999999999997</v>
      </c>
    </row>
    <row r="37" spans="1:7">
      <c r="A37" s="80" t="s">
        <v>74</v>
      </c>
      <c r="B37" s="4"/>
      <c r="C37" s="4" t="s">
        <v>26</v>
      </c>
      <c r="D37" s="4"/>
      <c r="E37" s="4"/>
      <c r="F37" s="4"/>
      <c r="G37" s="7">
        <f>SUM(G38)+G46</f>
        <v>3190.7999999999997</v>
      </c>
    </row>
    <row r="38" spans="1:7" ht="31.5">
      <c r="A38" s="80" t="s">
        <v>89</v>
      </c>
      <c r="B38" s="4"/>
      <c r="C38" s="4" t="s">
        <v>26</v>
      </c>
      <c r="D38" s="4" t="s">
        <v>65</v>
      </c>
      <c r="E38" s="4"/>
      <c r="F38" s="4"/>
      <c r="G38" s="7">
        <f>SUM(G39)</f>
        <v>3011.7</v>
      </c>
    </row>
    <row r="39" spans="1:7">
      <c r="A39" s="80" t="s">
        <v>167</v>
      </c>
      <c r="B39" s="4"/>
      <c r="C39" s="4" t="s">
        <v>26</v>
      </c>
      <c r="D39" s="4" t="s">
        <v>65</v>
      </c>
      <c r="E39" s="4" t="s">
        <v>168</v>
      </c>
      <c r="F39" s="4"/>
      <c r="G39" s="7">
        <f>SUM(G40+G44)</f>
        <v>3011.7</v>
      </c>
    </row>
    <row r="40" spans="1:7" ht="31.5">
      <c r="A40" s="80" t="s">
        <v>169</v>
      </c>
      <c r="B40" s="4"/>
      <c r="C40" s="4" t="s">
        <v>26</v>
      </c>
      <c r="D40" s="4" t="s">
        <v>65</v>
      </c>
      <c r="E40" s="4" t="s">
        <v>96</v>
      </c>
      <c r="F40" s="4"/>
      <c r="G40" s="7">
        <f t="shared" ref="G40" si="2">SUM(G41:G43)</f>
        <v>2923.1</v>
      </c>
    </row>
    <row r="41" spans="1:7" ht="47.25">
      <c r="A41" s="2" t="s">
        <v>40</v>
      </c>
      <c r="B41" s="4"/>
      <c r="C41" s="4" t="s">
        <v>26</v>
      </c>
      <c r="D41" s="4" t="s">
        <v>65</v>
      </c>
      <c r="E41" s="4" t="s">
        <v>96</v>
      </c>
      <c r="F41" s="4" t="s">
        <v>76</v>
      </c>
      <c r="G41" s="7">
        <v>2732.2</v>
      </c>
    </row>
    <row r="42" spans="1:7" ht="31.5" hidden="1">
      <c r="A42" s="80" t="s">
        <v>41</v>
      </c>
      <c r="B42" s="4"/>
      <c r="C42" s="4" t="s">
        <v>26</v>
      </c>
      <c r="D42" s="4" t="s">
        <v>65</v>
      </c>
      <c r="E42" s="4" t="s">
        <v>96</v>
      </c>
      <c r="F42" s="4" t="s">
        <v>78</v>
      </c>
      <c r="G42" s="9"/>
    </row>
    <row r="43" spans="1:7">
      <c r="A43" s="80" t="s">
        <v>32</v>
      </c>
      <c r="B43" s="4"/>
      <c r="C43" s="4" t="s">
        <v>26</v>
      </c>
      <c r="D43" s="4" t="s">
        <v>65</v>
      </c>
      <c r="E43" s="4" t="s">
        <v>96</v>
      </c>
      <c r="F43" s="4" t="s">
        <v>86</v>
      </c>
      <c r="G43" s="9">
        <v>190.9</v>
      </c>
    </row>
    <row r="44" spans="1:7" ht="31.5">
      <c r="A44" s="80" t="s">
        <v>90</v>
      </c>
      <c r="B44" s="4"/>
      <c r="C44" s="4" t="s">
        <v>26</v>
      </c>
      <c r="D44" s="4" t="s">
        <v>65</v>
      </c>
      <c r="E44" s="4" t="s">
        <v>97</v>
      </c>
      <c r="F44" s="4"/>
      <c r="G44" s="7">
        <f>SUM(G45)</f>
        <v>88.6</v>
      </c>
    </row>
    <row r="45" spans="1:7" ht="47.25">
      <c r="A45" s="2" t="s">
        <v>40</v>
      </c>
      <c r="B45" s="4"/>
      <c r="C45" s="4" t="s">
        <v>26</v>
      </c>
      <c r="D45" s="4" t="s">
        <v>65</v>
      </c>
      <c r="E45" s="4" t="s">
        <v>97</v>
      </c>
      <c r="F45" s="4" t="s">
        <v>76</v>
      </c>
      <c r="G45" s="7">
        <v>88.6</v>
      </c>
    </row>
    <row r="46" spans="1:7">
      <c r="A46" s="80" t="s">
        <v>80</v>
      </c>
      <c r="B46" s="4"/>
      <c r="C46" s="4" t="s">
        <v>26</v>
      </c>
      <c r="D46" s="4" t="s">
        <v>81</v>
      </c>
      <c r="E46" s="4"/>
      <c r="F46" s="4"/>
      <c r="G46" s="7">
        <f>SUM(G47)</f>
        <v>179.1</v>
      </c>
    </row>
    <row r="47" spans="1:7">
      <c r="A47" s="80" t="s">
        <v>167</v>
      </c>
      <c r="B47" s="4"/>
      <c r="C47" s="4" t="s">
        <v>26</v>
      </c>
      <c r="D47" s="4" t="s">
        <v>81</v>
      </c>
      <c r="E47" s="4" t="s">
        <v>168</v>
      </c>
      <c r="F47" s="4"/>
      <c r="G47" s="7">
        <f>SUM(G48+G51+G53)</f>
        <v>179.1</v>
      </c>
    </row>
    <row r="48" spans="1:7">
      <c r="A48" s="80" t="s">
        <v>82</v>
      </c>
      <c r="B48" s="4"/>
      <c r="C48" s="4" t="s">
        <v>26</v>
      </c>
      <c r="D48" s="4" t="s">
        <v>81</v>
      </c>
      <c r="E48" s="4" t="s">
        <v>93</v>
      </c>
      <c r="F48" s="4"/>
      <c r="G48" s="9">
        <f>SUM(G49:G50)</f>
        <v>19.3</v>
      </c>
    </row>
    <row r="49" spans="1:7" ht="31.5">
      <c r="A49" s="80" t="s">
        <v>41</v>
      </c>
      <c r="B49" s="4"/>
      <c r="C49" s="4" t="s">
        <v>26</v>
      </c>
      <c r="D49" s="4" t="s">
        <v>81</v>
      </c>
      <c r="E49" s="4" t="s">
        <v>93</v>
      </c>
      <c r="F49" s="4" t="s">
        <v>78</v>
      </c>
      <c r="G49" s="9">
        <v>18.5</v>
      </c>
    </row>
    <row r="50" spans="1:7">
      <c r="A50" s="80" t="s">
        <v>18</v>
      </c>
      <c r="B50" s="4"/>
      <c r="C50" s="4" t="s">
        <v>26</v>
      </c>
      <c r="D50" s="4" t="s">
        <v>81</v>
      </c>
      <c r="E50" s="4" t="s">
        <v>93</v>
      </c>
      <c r="F50" s="4" t="s">
        <v>83</v>
      </c>
      <c r="G50" s="9">
        <v>0.8</v>
      </c>
    </row>
    <row r="51" spans="1:7" ht="31.5">
      <c r="A51" s="80" t="s">
        <v>84</v>
      </c>
      <c r="B51" s="4"/>
      <c r="C51" s="4" t="s">
        <v>26</v>
      </c>
      <c r="D51" s="4" t="s">
        <v>81</v>
      </c>
      <c r="E51" s="4" t="s">
        <v>94</v>
      </c>
      <c r="F51" s="4"/>
      <c r="G51" s="9">
        <f>SUM(G52)</f>
        <v>65.2</v>
      </c>
    </row>
    <row r="52" spans="1:7" ht="31.5">
      <c r="A52" s="80" t="s">
        <v>41</v>
      </c>
      <c r="B52" s="4"/>
      <c r="C52" s="4" t="s">
        <v>26</v>
      </c>
      <c r="D52" s="4" t="s">
        <v>81</v>
      </c>
      <c r="E52" s="4" t="s">
        <v>94</v>
      </c>
      <c r="F52" s="4" t="s">
        <v>78</v>
      </c>
      <c r="G52" s="7">
        <v>65.2</v>
      </c>
    </row>
    <row r="53" spans="1:7" ht="31.5">
      <c r="A53" s="80" t="s">
        <v>85</v>
      </c>
      <c r="B53" s="4"/>
      <c r="C53" s="4" t="s">
        <v>26</v>
      </c>
      <c r="D53" s="4" t="s">
        <v>81</v>
      </c>
      <c r="E53" s="4" t="s">
        <v>95</v>
      </c>
      <c r="F53" s="4"/>
      <c r="G53" s="7">
        <f>SUM(G54:G55)</f>
        <v>94.6</v>
      </c>
    </row>
    <row r="54" spans="1:7" ht="31.5">
      <c r="A54" s="80" t="s">
        <v>41</v>
      </c>
      <c r="B54" s="4"/>
      <c r="C54" s="4" t="s">
        <v>26</v>
      </c>
      <c r="D54" s="4" t="s">
        <v>81</v>
      </c>
      <c r="E54" s="4" t="s">
        <v>95</v>
      </c>
      <c r="F54" s="4" t="s">
        <v>78</v>
      </c>
      <c r="G54" s="7">
        <v>89.6</v>
      </c>
    </row>
    <row r="55" spans="1:7">
      <c r="A55" s="80" t="s">
        <v>18</v>
      </c>
      <c r="B55" s="4"/>
      <c r="C55" s="4" t="s">
        <v>26</v>
      </c>
      <c r="D55" s="4" t="s">
        <v>81</v>
      </c>
      <c r="E55" s="4" t="s">
        <v>95</v>
      </c>
      <c r="F55" s="4" t="s">
        <v>83</v>
      </c>
      <c r="G55" s="7">
        <v>5</v>
      </c>
    </row>
    <row r="56" spans="1:7" s="26" customFormat="1">
      <c r="A56" s="22" t="s">
        <v>179</v>
      </c>
      <c r="B56" s="24">
        <v>283</v>
      </c>
      <c r="C56" s="27"/>
      <c r="D56" s="27"/>
      <c r="E56" s="27"/>
      <c r="F56" s="27"/>
      <c r="G56" s="28">
        <f>SUM(G57+G142+G183+G456+G523)+G294+G544+G512+G477</f>
        <v>2180536.9000000008</v>
      </c>
    </row>
    <row r="57" spans="1:7">
      <c r="A57" s="80" t="s">
        <v>74</v>
      </c>
      <c r="B57" s="21"/>
      <c r="C57" s="81" t="s">
        <v>26</v>
      </c>
      <c r="D57" s="81"/>
      <c r="E57" s="81"/>
      <c r="F57" s="29"/>
      <c r="G57" s="9">
        <f>SUM(G58+G62)+G85+G93+G89</f>
        <v>266089.5</v>
      </c>
    </row>
    <row r="58" spans="1:7" ht="31.5">
      <c r="A58" s="80" t="s">
        <v>142</v>
      </c>
      <c r="B58" s="21"/>
      <c r="C58" s="81" t="s">
        <v>26</v>
      </c>
      <c r="D58" s="81" t="s">
        <v>33</v>
      </c>
      <c r="E58" s="81"/>
      <c r="F58" s="29"/>
      <c r="G58" s="9">
        <f t="shared" ref="G58:G60" si="3">SUM(G59)</f>
        <v>5980.6</v>
      </c>
    </row>
    <row r="59" spans="1:7" ht="31.5">
      <c r="A59" s="80" t="s">
        <v>763</v>
      </c>
      <c r="B59" s="21"/>
      <c r="C59" s="81" t="s">
        <v>26</v>
      </c>
      <c r="D59" s="81" t="s">
        <v>33</v>
      </c>
      <c r="E59" s="29" t="s">
        <v>180</v>
      </c>
      <c r="F59" s="29"/>
      <c r="G59" s="9">
        <f t="shared" si="3"/>
        <v>5980.6</v>
      </c>
    </row>
    <row r="60" spans="1:7">
      <c r="A60" s="80" t="s">
        <v>181</v>
      </c>
      <c r="B60" s="21"/>
      <c r="C60" s="81" t="s">
        <v>26</v>
      </c>
      <c r="D60" s="81" t="s">
        <v>33</v>
      </c>
      <c r="E60" s="81" t="s">
        <v>182</v>
      </c>
      <c r="F60" s="81"/>
      <c r="G60" s="9">
        <f t="shared" si="3"/>
        <v>5980.6</v>
      </c>
    </row>
    <row r="61" spans="1:7" ht="47.25">
      <c r="A61" s="2" t="s">
        <v>40</v>
      </c>
      <c r="B61" s="21"/>
      <c r="C61" s="81" t="s">
        <v>26</v>
      </c>
      <c r="D61" s="81" t="s">
        <v>33</v>
      </c>
      <c r="E61" s="81" t="s">
        <v>182</v>
      </c>
      <c r="F61" s="81" t="s">
        <v>76</v>
      </c>
      <c r="G61" s="9">
        <v>5980.6</v>
      </c>
    </row>
    <row r="62" spans="1:7" ht="31.5">
      <c r="A62" s="80" t="s">
        <v>219</v>
      </c>
      <c r="B62" s="21"/>
      <c r="C62" s="81" t="s">
        <v>26</v>
      </c>
      <c r="D62" s="81" t="s">
        <v>11</v>
      </c>
      <c r="E62" s="29"/>
      <c r="F62" s="29"/>
      <c r="G62" s="9">
        <f>SUM(G67)+G63+G79+G75</f>
        <v>192130.50000000003</v>
      </c>
    </row>
    <row r="63" spans="1:7" ht="31.5">
      <c r="A63" s="80" t="s">
        <v>467</v>
      </c>
      <c r="B63" s="29"/>
      <c r="C63" s="81" t="s">
        <v>26</v>
      </c>
      <c r="D63" s="81" t="s">
        <v>11</v>
      </c>
      <c r="E63" s="81" t="s">
        <v>186</v>
      </c>
      <c r="F63" s="29"/>
      <c r="G63" s="9">
        <f>SUM(G64)</f>
        <v>671.6</v>
      </c>
    </row>
    <row r="64" spans="1:7">
      <c r="A64" s="80" t="s">
        <v>411</v>
      </c>
      <c r="B64" s="29"/>
      <c r="C64" s="81" t="s">
        <v>26</v>
      </c>
      <c r="D64" s="81" t="s">
        <v>11</v>
      </c>
      <c r="E64" s="29" t="s">
        <v>658</v>
      </c>
      <c r="F64" s="29"/>
      <c r="G64" s="9">
        <f>SUM(G65:G66)</f>
        <v>671.6</v>
      </c>
    </row>
    <row r="65" spans="1:7" ht="47.25">
      <c r="A65" s="2" t="s">
        <v>40</v>
      </c>
      <c r="B65" s="29"/>
      <c r="C65" s="81" t="s">
        <v>26</v>
      </c>
      <c r="D65" s="81" t="s">
        <v>11</v>
      </c>
      <c r="E65" s="29" t="s">
        <v>658</v>
      </c>
      <c r="F65" s="29">
        <v>100</v>
      </c>
      <c r="G65" s="9">
        <v>636.70000000000005</v>
      </c>
    </row>
    <row r="66" spans="1:7" ht="31.5">
      <c r="A66" s="80" t="s">
        <v>41</v>
      </c>
      <c r="B66" s="29"/>
      <c r="C66" s="81" t="s">
        <v>26</v>
      </c>
      <c r="D66" s="81" t="s">
        <v>11</v>
      </c>
      <c r="E66" s="29" t="s">
        <v>658</v>
      </c>
      <c r="F66" s="81" t="s">
        <v>78</v>
      </c>
      <c r="G66" s="9">
        <v>34.9</v>
      </c>
    </row>
    <row r="67" spans="1:7" ht="31.5">
      <c r="A67" s="80" t="s">
        <v>710</v>
      </c>
      <c r="B67" s="21"/>
      <c r="C67" s="81" t="s">
        <v>26</v>
      </c>
      <c r="D67" s="81" t="s">
        <v>11</v>
      </c>
      <c r="E67" s="29" t="s">
        <v>180</v>
      </c>
      <c r="F67" s="29"/>
      <c r="G67" s="9">
        <f t="shared" ref="G67" si="4">SUM(G68)+G72</f>
        <v>186944.6</v>
      </c>
    </row>
    <row r="68" spans="1:7">
      <c r="A68" s="80" t="s">
        <v>67</v>
      </c>
      <c r="B68" s="21"/>
      <c r="C68" s="81" t="s">
        <v>26</v>
      </c>
      <c r="D68" s="81" t="s">
        <v>11</v>
      </c>
      <c r="E68" s="81" t="s">
        <v>184</v>
      </c>
      <c r="F68" s="81"/>
      <c r="G68" s="9">
        <f>SUM(G69:G71)</f>
        <v>185094.5</v>
      </c>
    </row>
    <row r="69" spans="1:7" ht="47.25">
      <c r="A69" s="2" t="s">
        <v>40</v>
      </c>
      <c r="B69" s="21"/>
      <c r="C69" s="81" t="s">
        <v>26</v>
      </c>
      <c r="D69" s="81" t="s">
        <v>11</v>
      </c>
      <c r="E69" s="81" t="s">
        <v>184</v>
      </c>
      <c r="F69" s="81" t="s">
        <v>76</v>
      </c>
      <c r="G69" s="9">
        <v>185070</v>
      </c>
    </row>
    <row r="70" spans="1:7" ht="33.75" customHeight="1">
      <c r="A70" s="80" t="s">
        <v>41</v>
      </c>
      <c r="B70" s="21"/>
      <c r="C70" s="81" t="s">
        <v>26</v>
      </c>
      <c r="D70" s="81" t="s">
        <v>11</v>
      </c>
      <c r="E70" s="81" t="s">
        <v>184</v>
      </c>
      <c r="F70" s="81" t="s">
        <v>78</v>
      </c>
      <c r="G70" s="9">
        <v>18.8</v>
      </c>
    </row>
    <row r="71" spans="1:7" ht="27.75" customHeight="1">
      <c r="A71" s="80" t="s">
        <v>32</v>
      </c>
      <c r="B71" s="21"/>
      <c r="C71" s="81" t="s">
        <v>26</v>
      </c>
      <c r="D71" s="81" t="s">
        <v>11</v>
      </c>
      <c r="E71" s="81" t="s">
        <v>184</v>
      </c>
      <c r="F71" s="81" t="s">
        <v>86</v>
      </c>
      <c r="G71" s="9">
        <v>5.7</v>
      </c>
    </row>
    <row r="72" spans="1:7" ht="27.75" customHeight="1">
      <c r="A72" s="2" t="s">
        <v>982</v>
      </c>
      <c r="B72" s="21"/>
      <c r="C72" s="88" t="s">
        <v>26</v>
      </c>
      <c r="D72" s="88" t="s">
        <v>11</v>
      </c>
      <c r="E72" s="88" t="s">
        <v>983</v>
      </c>
      <c r="F72" s="88"/>
      <c r="G72" s="9">
        <f>SUM(G73:G74)</f>
        <v>1850.1</v>
      </c>
    </row>
    <row r="73" spans="1:7" ht="47.25">
      <c r="A73" s="2" t="s">
        <v>40</v>
      </c>
      <c r="B73" s="21"/>
      <c r="C73" s="88" t="s">
        <v>26</v>
      </c>
      <c r="D73" s="88" t="s">
        <v>11</v>
      </c>
      <c r="E73" s="88" t="s">
        <v>983</v>
      </c>
      <c r="F73" s="88" t="s">
        <v>76</v>
      </c>
      <c r="G73" s="9">
        <v>1289.8</v>
      </c>
    </row>
    <row r="74" spans="1:7" ht="27.75" customHeight="1">
      <c r="A74" s="87" t="s">
        <v>32</v>
      </c>
      <c r="B74" s="21"/>
      <c r="C74" s="88" t="s">
        <v>26</v>
      </c>
      <c r="D74" s="88" t="s">
        <v>11</v>
      </c>
      <c r="E74" s="88" t="s">
        <v>983</v>
      </c>
      <c r="F74" s="88" t="s">
        <v>86</v>
      </c>
      <c r="G74" s="9">
        <v>560.29999999999995</v>
      </c>
    </row>
    <row r="75" spans="1:7" ht="31.5">
      <c r="A75" s="80" t="s">
        <v>719</v>
      </c>
      <c r="B75" s="21"/>
      <c r="C75" s="81" t="s">
        <v>26</v>
      </c>
      <c r="D75" s="81" t="s">
        <v>11</v>
      </c>
      <c r="E75" s="81" t="s">
        <v>716</v>
      </c>
      <c r="F75" s="81"/>
      <c r="G75" s="9">
        <f>SUM(G76)</f>
        <v>4390.1000000000004</v>
      </c>
    </row>
    <row r="76" spans="1:7" ht="31.5">
      <c r="A76" s="80" t="s">
        <v>413</v>
      </c>
      <c r="B76" s="21"/>
      <c r="C76" s="81" t="s">
        <v>26</v>
      </c>
      <c r="D76" s="81" t="s">
        <v>11</v>
      </c>
      <c r="E76" s="81" t="s">
        <v>717</v>
      </c>
      <c r="F76" s="81"/>
      <c r="G76" s="9">
        <f>SUM(G77:G78)</f>
        <v>4390.1000000000004</v>
      </c>
    </row>
    <row r="77" spans="1:7" ht="47.25">
      <c r="A77" s="2" t="s">
        <v>40</v>
      </c>
      <c r="B77" s="21"/>
      <c r="C77" s="81" t="s">
        <v>26</v>
      </c>
      <c r="D77" s="81" t="s">
        <v>11</v>
      </c>
      <c r="E77" s="81" t="s">
        <v>717</v>
      </c>
      <c r="F77" s="29">
        <v>100</v>
      </c>
      <c r="G77" s="9">
        <v>4136.6000000000004</v>
      </c>
    </row>
    <row r="78" spans="1:7" ht="31.5">
      <c r="A78" s="80" t="s">
        <v>41</v>
      </c>
      <c r="B78" s="21"/>
      <c r="C78" s="81" t="s">
        <v>26</v>
      </c>
      <c r="D78" s="81" t="s">
        <v>11</v>
      </c>
      <c r="E78" s="81" t="s">
        <v>717</v>
      </c>
      <c r="F78" s="81" t="s">
        <v>78</v>
      </c>
      <c r="G78" s="9">
        <v>253.5</v>
      </c>
    </row>
    <row r="79" spans="1:7">
      <c r="A79" s="80" t="s">
        <v>167</v>
      </c>
      <c r="B79" s="21"/>
      <c r="C79" s="81" t="s">
        <v>26</v>
      </c>
      <c r="D79" s="81" t="s">
        <v>11</v>
      </c>
      <c r="E79" s="81" t="s">
        <v>168</v>
      </c>
      <c r="F79" s="81"/>
      <c r="G79" s="9">
        <f t="shared" ref="G79" si="5">SUM(G80)+G83</f>
        <v>124.2</v>
      </c>
    </row>
    <row r="80" spans="1:7" ht="189.75" customHeight="1">
      <c r="A80" s="80" t="s">
        <v>414</v>
      </c>
      <c r="B80" s="21"/>
      <c r="C80" s="81" t="s">
        <v>26</v>
      </c>
      <c r="D80" s="81" t="s">
        <v>11</v>
      </c>
      <c r="E80" s="81" t="s">
        <v>415</v>
      </c>
      <c r="F80" s="29"/>
      <c r="G80" s="9">
        <f>SUM(G81:G82)</f>
        <v>124.2</v>
      </c>
    </row>
    <row r="81" spans="1:7" ht="47.25">
      <c r="A81" s="2" t="s">
        <v>40</v>
      </c>
      <c r="B81" s="21"/>
      <c r="C81" s="81" t="s">
        <v>26</v>
      </c>
      <c r="D81" s="81" t="s">
        <v>11</v>
      </c>
      <c r="E81" s="81" t="s">
        <v>415</v>
      </c>
      <c r="F81" s="81" t="s">
        <v>76</v>
      </c>
      <c r="G81" s="9">
        <v>124.2</v>
      </c>
    </row>
    <row r="82" spans="1:7" ht="27.75" hidden="1" customHeight="1">
      <c r="A82" s="80" t="s">
        <v>41</v>
      </c>
      <c r="B82" s="21"/>
      <c r="C82" s="81" t="s">
        <v>26</v>
      </c>
      <c r="D82" s="81" t="s">
        <v>11</v>
      </c>
      <c r="E82" s="81"/>
      <c r="F82" s="81" t="s">
        <v>78</v>
      </c>
      <c r="G82" s="9"/>
    </row>
    <row r="83" spans="1:7" hidden="1">
      <c r="A83" s="80"/>
      <c r="B83" s="81"/>
      <c r="C83" s="81" t="s">
        <v>26</v>
      </c>
      <c r="D83" s="81" t="s">
        <v>11</v>
      </c>
      <c r="E83" s="81" t="s">
        <v>705</v>
      </c>
      <c r="F83" s="29"/>
      <c r="G83" s="9">
        <f>SUM(G84:G84)</f>
        <v>0</v>
      </c>
    </row>
    <row r="84" spans="1:7" ht="47.25" hidden="1">
      <c r="A84" s="2" t="s">
        <v>40</v>
      </c>
      <c r="B84" s="81"/>
      <c r="C84" s="81" t="s">
        <v>26</v>
      </c>
      <c r="D84" s="81" t="s">
        <v>11</v>
      </c>
      <c r="E84" s="81" t="s">
        <v>705</v>
      </c>
      <c r="F84" s="81" t="s">
        <v>76</v>
      </c>
      <c r="G84" s="9"/>
    </row>
    <row r="85" spans="1:7">
      <c r="A85" s="80" t="s">
        <v>145</v>
      </c>
      <c r="B85" s="21"/>
      <c r="C85" s="81" t="s">
        <v>26</v>
      </c>
      <c r="D85" s="81" t="s">
        <v>146</v>
      </c>
      <c r="E85" s="81"/>
      <c r="F85" s="81"/>
      <c r="G85" s="9">
        <f t="shared" ref="G85:G87" si="6">SUM(G86)</f>
        <v>3</v>
      </c>
    </row>
    <row r="86" spans="1:7">
      <c r="A86" s="80" t="s">
        <v>409</v>
      </c>
      <c r="B86" s="21"/>
      <c r="C86" s="81" t="s">
        <v>26</v>
      </c>
      <c r="D86" s="81" t="s">
        <v>146</v>
      </c>
      <c r="E86" s="81" t="s">
        <v>168</v>
      </c>
      <c r="F86" s="81"/>
      <c r="G86" s="9">
        <f t="shared" si="6"/>
        <v>3</v>
      </c>
    </row>
    <row r="87" spans="1:7" ht="47.25">
      <c r="A87" s="80" t="s">
        <v>185</v>
      </c>
      <c r="B87" s="21"/>
      <c r="C87" s="81" t="s">
        <v>26</v>
      </c>
      <c r="D87" s="81" t="s">
        <v>146</v>
      </c>
      <c r="E87" s="81" t="s">
        <v>412</v>
      </c>
      <c r="F87" s="81"/>
      <c r="G87" s="9">
        <f t="shared" si="6"/>
        <v>3</v>
      </c>
    </row>
    <row r="88" spans="1:7" ht="31.5">
      <c r="A88" s="80" t="s">
        <v>41</v>
      </c>
      <c r="B88" s="21"/>
      <c r="C88" s="81" t="s">
        <v>26</v>
      </c>
      <c r="D88" s="81" t="s">
        <v>146</v>
      </c>
      <c r="E88" s="81" t="s">
        <v>412</v>
      </c>
      <c r="F88" s="81" t="s">
        <v>78</v>
      </c>
      <c r="G88" s="9">
        <v>3</v>
      </c>
    </row>
    <row r="89" spans="1:7" hidden="1">
      <c r="A89" s="80" t="s">
        <v>462</v>
      </c>
      <c r="B89" s="21"/>
      <c r="C89" s="81" t="s">
        <v>26</v>
      </c>
      <c r="D89" s="81" t="s">
        <v>100</v>
      </c>
      <c r="E89" s="81"/>
      <c r="F89" s="81"/>
      <c r="G89" s="9">
        <f t="shared" ref="G89:G91" si="7">SUM(G90)</f>
        <v>0</v>
      </c>
    </row>
    <row r="90" spans="1:7" hidden="1">
      <c r="A90" s="80" t="s">
        <v>167</v>
      </c>
      <c r="B90" s="21"/>
      <c r="C90" s="81" t="s">
        <v>26</v>
      </c>
      <c r="D90" s="81" t="s">
        <v>100</v>
      </c>
      <c r="E90" s="81" t="s">
        <v>168</v>
      </c>
      <c r="F90" s="81"/>
      <c r="G90" s="9">
        <f t="shared" si="7"/>
        <v>0</v>
      </c>
    </row>
    <row r="91" spans="1:7" ht="31.5" hidden="1">
      <c r="A91" s="80" t="s">
        <v>85</v>
      </c>
      <c r="B91" s="21"/>
      <c r="C91" s="81" t="s">
        <v>26</v>
      </c>
      <c r="D91" s="81" t="s">
        <v>100</v>
      </c>
      <c r="E91" s="81" t="s">
        <v>95</v>
      </c>
      <c r="F91" s="81"/>
      <c r="G91" s="9">
        <f t="shared" si="7"/>
        <v>0</v>
      </c>
    </row>
    <row r="92" spans="1:7" hidden="1">
      <c r="A92" s="80" t="s">
        <v>18</v>
      </c>
      <c r="B92" s="21"/>
      <c r="C92" s="81" t="s">
        <v>26</v>
      </c>
      <c r="D92" s="81" t="s">
        <v>100</v>
      </c>
      <c r="E92" s="81" t="s">
        <v>95</v>
      </c>
      <c r="F92" s="81" t="s">
        <v>83</v>
      </c>
      <c r="G92" s="9"/>
    </row>
    <row r="93" spans="1:7">
      <c r="A93" s="80" t="s">
        <v>80</v>
      </c>
      <c r="B93" s="21"/>
      <c r="C93" s="81" t="s">
        <v>26</v>
      </c>
      <c r="D93" s="81" t="s">
        <v>81</v>
      </c>
      <c r="E93" s="81"/>
      <c r="F93" s="29"/>
      <c r="G93" s="9">
        <f>SUM(G94+G97+G107+G116+G120+G123+G138)+G131+G134</f>
        <v>67975.399999999994</v>
      </c>
    </row>
    <row r="94" spans="1:7" ht="31.5">
      <c r="A94" s="80" t="s">
        <v>607</v>
      </c>
      <c r="B94" s="21"/>
      <c r="C94" s="81" t="s">
        <v>26</v>
      </c>
      <c r="D94" s="81" t="s">
        <v>81</v>
      </c>
      <c r="E94" s="81" t="s">
        <v>187</v>
      </c>
      <c r="F94" s="29"/>
      <c r="G94" s="9">
        <f t="shared" ref="G94:G95" si="8">SUM(G95)</f>
        <v>45.7</v>
      </c>
    </row>
    <row r="95" spans="1:7" ht="25.5" customHeight="1">
      <c r="A95" s="80" t="s">
        <v>85</v>
      </c>
      <c r="B95" s="21"/>
      <c r="C95" s="81" t="s">
        <v>26</v>
      </c>
      <c r="D95" s="81" t="s">
        <v>81</v>
      </c>
      <c r="E95" s="29" t="s">
        <v>502</v>
      </c>
      <c r="F95" s="29"/>
      <c r="G95" s="9">
        <f t="shared" si="8"/>
        <v>45.7</v>
      </c>
    </row>
    <row r="96" spans="1:7" ht="30.75" customHeight="1">
      <c r="A96" s="80" t="s">
        <v>41</v>
      </c>
      <c r="B96" s="21"/>
      <c r="C96" s="81" t="s">
        <v>26</v>
      </c>
      <c r="D96" s="81" t="s">
        <v>81</v>
      </c>
      <c r="E96" s="29" t="s">
        <v>502</v>
      </c>
      <c r="F96" s="29">
        <v>200</v>
      </c>
      <c r="G96" s="9">
        <v>45.7</v>
      </c>
    </row>
    <row r="97" spans="1:7" ht="31.5">
      <c r="A97" s="80" t="s">
        <v>710</v>
      </c>
      <c r="B97" s="21"/>
      <c r="C97" s="81" t="s">
        <v>26</v>
      </c>
      <c r="D97" s="81" t="s">
        <v>81</v>
      </c>
      <c r="E97" s="29" t="s">
        <v>180</v>
      </c>
      <c r="F97" s="29"/>
      <c r="G97" s="9">
        <f>SUM(G98+G101+G103)</f>
        <v>37059.199999999997</v>
      </c>
    </row>
    <row r="98" spans="1:7">
      <c r="A98" s="80" t="s">
        <v>82</v>
      </c>
      <c r="B98" s="21"/>
      <c r="C98" s="81" t="s">
        <v>26</v>
      </c>
      <c r="D98" s="81" t="s">
        <v>81</v>
      </c>
      <c r="E98" s="29" t="s">
        <v>188</v>
      </c>
      <c r="F98" s="29"/>
      <c r="G98" s="9">
        <f>SUM(G99:G100)</f>
        <v>3915.5</v>
      </c>
    </row>
    <row r="99" spans="1:7" ht="31.5">
      <c r="A99" s="80" t="s">
        <v>41</v>
      </c>
      <c r="B99" s="21"/>
      <c r="C99" s="81" t="s">
        <v>26</v>
      </c>
      <c r="D99" s="81" t="s">
        <v>81</v>
      </c>
      <c r="E99" s="29" t="s">
        <v>188</v>
      </c>
      <c r="F99" s="29">
        <v>200</v>
      </c>
      <c r="G99" s="9">
        <v>3837.9</v>
      </c>
    </row>
    <row r="100" spans="1:7">
      <c r="A100" s="80" t="s">
        <v>18</v>
      </c>
      <c r="B100" s="21"/>
      <c r="C100" s="81" t="s">
        <v>26</v>
      </c>
      <c r="D100" s="81" t="s">
        <v>81</v>
      </c>
      <c r="E100" s="29" t="s">
        <v>188</v>
      </c>
      <c r="F100" s="29">
        <v>800</v>
      </c>
      <c r="G100" s="9">
        <v>77.599999999999994</v>
      </c>
    </row>
    <row r="101" spans="1:7" ht="31.5">
      <c r="A101" s="80" t="s">
        <v>84</v>
      </c>
      <c r="B101" s="21"/>
      <c r="C101" s="81" t="s">
        <v>26</v>
      </c>
      <c r="D101" s="81" t="s">
        <v>81</v>
      </c>
      <c r="E101" s="29" t="s">
        <v>189</v>
      </c>
      <c r="F101" s="29"/>
      <c r="G101" s="9">
        <f>SUM(G102)</f>
        <v>20784.8</v>
      </c>
    </row>
    <row r="102" spans="1:7" ht="31.5">
      <c r="A102" s="80" t="s">
        <v>41</v>
      </c>
      <c r="B102" s="21"/>
      <c r="C102" s="81" t="s">
        <v>26</v>
      </c>
      <c r="D102" s="81" t="s">
        <v>81</v>
      </c>
      <c r="E102" s="29" t="s">
        <v>189</v>
      </c>
      <c r="F102" s="29">
        <v>200</v>
      </c>
      <c r="G102" s="9">
        <v>20784.8</v>
      </c>
    </row>
    <row r="103" spans="1:7" ht="31.5">
      <c r="A103" s="80" t="s">
        <v>85</v>
      </c>
      <c r="B103" s="21"/>
      <c r="C103" s="81" t="s">
        <v>26</v>
      </c>
      <c r="D103" s="81" t="s">
        <v>81</v>
      </c>
      <c r="E103" s="29" t="s">
        <v>190</v>
      </c>
      <c r="F103" s="29"/>
      <c r="G103" s="9">
        <f>SUM(G104:G106)</f>
        <v>12358.9</v>
      </c>
    </row>
    <row r="104" spans="1:7" ht="33" customHeight="1">
      <c r="A104" s="80" t="s">
        <v>41</v>
      </c>
      <c r="B104" s="21"/>
      <c r="C104" s="81" t="s">
        <v>26</v>
      </c>
      <c r="D104" s="81" t="s">
        <v>81</v>
      </c>
      <c r="E104" s="29" t="s">
        <v>190</v>
      </c>
      <c r="F104" s="29">
        <v>200</v>
      </c>
      <c r="G104" s="9">
        <v>9081</v>
      </c>
    </row>
    <row r="105" spans="1:7">
      <c r="A105" s="80" t="s">
        <v>32</v>
      </c>
      <c r="B105" s="21"/>
      <c r="C105" s="81" t="s">
        <v>26</v>
      </c>
      <c r="D105" s="81" t="s">
        <v>81</v>
      </c>
      <c r="E105" s="29" t="s">
        <v>190</v>
      </c>
      <c r="F105" s="29">
        <v>300</v>
      </c>
      <c r="G105" s="9">
        <v>740.4</v>
      </c>
    </row>
    <row r="106" spans="1:7">
      <c r="A106" s="80" t="s">
        <v>18</v>
      </c>
      <c r="B106" s="21"/>
      <c r="C106" s="81" t="s">
        <v>26</v>
      </c>
      <c r="D106" s="81" t="s">
        <v>81</v>
      </c>
      <c r="E106" s="29" t="s">
        <v>190</v>
      </c>
      <c r="F106" s="29">
        <v>800</v>
      </c>
      <c r="G106" s="9">
        <v>2537.5</v>
      </c>
    </row>
    <row r="107" spans="1:7" ht="31.5">
      <c r="A107" s="80" t="s">
        <v>469</v>
      </c>
      <c r="B107" s="21"/>
      <c r="C107" s="81" t="s">
        <v>26</v>
      </c>
      <c r="D107" s="81" t="s">
        <v>81</v>
      </c>
      <c r="E107" s="29" t="s">
        <v>191</v>
      </c>
      <c r="F107" s="29"/>
      <c r="G107" s="9">
        <f>SUM(G108)+G112</f>
        <v>5570.5</v>
      </c>
    </row>
    <row r="108" spans="1:7" ht="47.25">
      <c r="A108" s="80" t="s">
        <v>470</v>
      </c>
      <c r="B108" s="21"/>
      <c r="C108" s="81" t="s">
        <v>26</v>
      </c>
      <c r="D108" s="81" t="s">
        <v>81</v>
      </c>
      <c r="E108" s="29" t="s">
        <v>192</v>
      </c>
      <c r="F108" s="29"/>
      <c r="G108" s="9">
        <f>SUM(G109)</f>
        <v>5570.5</v>
      </c>
    </row>
    <row r="109" spans="1:7" ht="31.5">
      <c r="A109" s="80" t="s">
        <v>381</v>
      </c>
      <c r="B109" s="21"/>
      <c r="C109" s="81" t="s">
        <v>26</v>
      </c>
      <c r="D109" s="81" t="s">
        <v>81</v>
      </c>
      <c r="E109" s="29" t="s">
        <v>193</v>
      </c>
      <c r="F109" s="29"/>
      <c r="G109" s="9">
        <f>SUM(G110:G111)</f>
        <v>5570.5</v>
      </c>
    </row>
    <row r="110" spans="1:7" ht="31.5">
      <c r="A110" s="80" t="s">
        <v>41</v>
      </c>
      <c r="B110" s="21"/>
      <c r="C110" s="81" t="s">
        <v>26</v>
      </c>
      <c r="D110" s="81" t="s">
        <v>81</v>
      </c>
      <c r="E110" s="29" t="s">
        <v>193</v>
      </c>
      <c r="F110" s="29">
        <v>200</v>
      </c>
      <c r="G110" s="9">
        <v>5570.5</v>
      </c>
    </row>
    <row r="111" spans="1:7">
      <c r="A111" s="80" t="s">
        <v>18</v>
      </c>
      <c r="B111" s="21"/>
      <c r="C111" s="81" t="s">
        <v>26</v>
      </c>
      <c r="D111" s="81" t="s">
        <v>81</v>
      </c>
      <c r="E111" s="29" t="s">
        <v>193</v>
      </c>
      <c r="F111" s="29">
        <v>800</v>
      </c>
      <c r="G111" s="9">
        <v>0</v>
      </c>
    </row>
    <row r="112" spans="1:7" ht="31.5" hidden="1">
      <c r="A112" s="80" t="s">
        <v>471</v>
      </c>
      <c r="B112" s="21"/>
      <c r="C112" s="81" t="s">
        <v>26</v>
      </c>
      <c r="D112" s="81" t="s">
        <v>81</v>
      </c>
      <c r="E112" s="29" t="s">
        <v>205</v>
      </c>
      <c r="F112" s="29"/>
      <c r="G112" s="9">
        <f>SUM(G113)</f>
        <v>0</v>
      </c>
    </row>
    <row r="113" spans="1:7" ht="45" hidden="1" customHeight="1">
      <c r="A113" s="80" t="s">
        <v>381</v>
      </c>
      <c r="B113" s="21"/>
      <c r="C113" s="81" t="s">
        <v>26</v>
      </c>
      <c r="D113" s="81" t="s">
        <v>81</v>
      </c>
      <c r="E113" s="29" t="s">
        <v>488</v>
      </c>
      <c r="F113" s="29"/>
      <c r="G113" s="9">
        <f>SUM(G114:G115)</f>
        <v>0</v>
      </c>
    </row>
    <row r="114" spans="1:7" ht="28.5" hidden="1" customHeight="1">
      <c r="A114" s="80" t="s">
        <v>41</v>
      </c>
      <c r="B114" s="21"/>
      <c r="C114" s="81" t="s">
        <v>26</v>
      </c>
      <c r="D114" s="81" t="s">
        <v>81</v>
      </c>
      <c r="E114" s="29" t="s">
        <v>488</v>
      </c>
      <c r="F114" s="29">
        <v>200</v>
      </c>
      <c r="G114" s="9">
        <v>0</v>
      </c>
    </row>
    <row r="115" spans="1:7" hidden="1">
      <c r="A115" s="80" t="s">
        <v>18</v>
      </c>
      <c r="B115" s="21"/>
      <c r="C115" s="81" t="s">
        <v>26</v>
      </c>
      <c r="D115" s="81" t="s">
        <v>81</v>
      </c>
      <c r="E115" s="29" t="s">
        <v>488</v>
      </c>
      <c r="F115" s="29">
        <v>800</v>
      </c>
      <c r="G115" s="9"/>
    </row>
    <row r="116" spans="1:7" ht="39.75" customHeight="1">
      <c r="A116" s="80" t="s">
        <v>711</v>
      </c>
      <c r="B116" s="21"/>
      <c r="C116" s="81" t="s">
        <v>26</v>
      </c>
      <c r="D116" s="81" t="s">
        <v>81</v>
      </c>
      <c r="E116" s="29" t="s">
        <v>195</v>
      </c>
      <c r="F116" s="29"/>
      <c r="G116" s="9">
        <f>SUM(G117)</f>
        <v>220.3</v>
      </c>
    </row>
    <row r="117" spans="1:7" ht="42.75" customHeight="1">
      <c r="A117" s="80" t="s">
        <v>85</v>
      </c>
      <c r="B117" s="21"/>
      <c r="C117" s="81" t="s">
        <v>26</v>
      </c>
      <c r="D117" s="81" t="s">
        <v>81</v>
      </c>
      <c r="E117" s="29" t="s">
        <v>421</v>
      </c>
      <c r="F117" s="29"/>
      <c r="G117" s="9">
        <f>SUM(G118:G119)</f>
        <v>220.3</v>
      </c>
    </row>
    <row r="118" spans="1:7" ht="31.5">
      <c r="A118" s="80" t="s">
        <v>41</v>
      </c>
      <c r="B118" s="21"/>
      <c r="C118" s="81" t="s">
        <v>26</v>
      </c>
      <c r="D118" s="81" t="s">
        <v>81</v>
      </c>
      <c r="E118" s="29" t="s">
        <v>421</v>
      </c>
      <c r="F118" s="29">
        <v>200</v>
      </c>
      <c r="G118" s="9">
        <v>70.3</v>
      </c>
    </row>
    <row r="119" spans="1:7">
      <c r="A119" s="80" t="s">
        <v>32</v>
      </c>
      <c r="B119" s="21"/>
      <c r="C119" s="81" t="s">
        <v>26</v>
      </c>
      <c r="D119" s="81" t="s">
        <v>81</v>
      </c>
      <c r="E119" s="29" t="s">
        <v>421</v>
      </c>
      <c r="F119" s="29">
        <v>300</v>
      </c>
      <c r="G119" s="9">
        <v>150</v>
      </c>
    </row>
    <row r="120" spans="1:7" ht="31.5">
      <c r="A120" s="80" t="s">
        <v>712</v>
      </c>
      <c r="B120" s="21"/>
      <c r="C120" s="81" t="s">
        <v>26</v>
      </c>
      <c r="D120" s="81" t="s">
        <v>81</v>
      </c>
      <c r="E120" s="29" t="s">
        <v>196</v>
      </c>
      <c r="F120" s="29"/>
      <c r="G120" s="9">
        <f t="shared" ref="G120:G121" si="9">SUM(G121)</f>
        <v>272.60000000000002</v>
      </c>
    </row>
    <row r="121" spans="1:7">
      <c r="A121" s="2" t="s">
        <v>27</v>
      </c>
      <c r="B121" s="21"/>
      <c r="C121" s="81" t="s">
        <v>26</v>
      </c>
      <c r="D121" s="81" t="s">
        <v>81</v>
      </c>
      <c r="E121" s="29" t="s">
        <v>503</v>
      </c>
      <c r="F121" s="29"/>
      <c r="G121" s="9">
        <f t="shared" si="9"/>
        <v>272.60000000000002</v>
      </c>
    </row>
    <row r="122" spans="1:7" ht="31.5">
      <c r="A122" s="80" t="s">
        <v>41</v>
      </c>
      <c r="B122" s="21"/>
      <c r="C122" s="81" t="s">
        <v>26</v>
      </c>
      <c r="D122" s="81" t="s">
        <v>81</v>
      </c>
      <c r="E122" s="29" t="s">
        <v>503</v>
      </c>
      <c r="F122" s="29">
        <v>200</v>
      </c>
      <c r="G122" s="9">
        <v>272.60000000000002</v>
      </c>
    </row>
    <row r="123" spans="1:7" ht="31.5">
      <c r="A123" s="80" t="s">
        <v>472</v>
      </c>
      <c r="B123" s="21"/>
      <c r="C123" s="81" t="s">
        <v>26</v>
      </c>
      <c r="D123" s="81" t="s">
        <v>81</v>
      </c>
      <c r="E123" s="29" t="s">
        <v>197</v>
      </c>
      <c r="F123" s="29"/>
      <c r="G123" s="9">
        <f>SUM(G124)+G126</f>
        <v>6849</v>
      </c>
    </row>
    <row r="124" spans="1:7" ht="31.5">
      <c r="A124" s="80" t="s">
        <v>310</v>
      </c>
      <c r="B124" s="21"/>
      <c r="C124" s="81" t="s">
        <v>26</v>
      </c>
      <c r="D124" s="81" t="s">
        <v>81</v>
      </c>
      <c r="E124" s="29" t="s">
        <v>416</v>
      </c>
      <c r="F124" s="29"/>
      <c r="G124" s="9">
        <f>SUM(G125)</f>
        <v>236.4</v>
      </c>
    </row>
    <row r="125" spans="1:7" ht="31.5">
      <c r="A125" s="80" t="s">
        <v>199</v>
      </c>
      <c r="B125" s="21"/>
      <c r="C125" s="81" t="s">
        <v>26</v>
      </c>
      <c r="D125" s="81" t="s">
        <v>81</v>
      </c>
      <c r="E125" s="29" t="s">
        <v>416</v>
      </c>
      <c r="F125" s="29">
        <v>600</v>
      </c>
      <c r="G125" s="9">
        <v>236.4</v>
      </c>
    </row>
    <row r="126" spans="1:7" ht="47.25">
      <c r="A126" s="80" t="s">
        <v>21</v>
      </c>
      <c r="B126" s="21"/>
      <c r="C126" s="81" t="s">
        <v>26</v>
      </c>
      <c r="D126" s="81" t="s">
        <v>81</v>
      </c>
      <c r="E126" s="29" t="s">
        <v>198</v>
      </c>
      <c r="F126" s="29"/>
      <c r="G126" s="9">
        <f>SUM(G127)</f>
        <v>6612.6</v>
      </c>
    </row>
    <row r="127" spans="1:7" ht="31.5">
      <c r="A127" s="80" t="s">
        <v>199</v>
      </c>
      <c r="B127" s="21"/>
      <c r="C127" s="81" t="s">
        <v>26</v>
      </c>
      <c r="D127" s="81" t="s">
        <v>81</v>
      </c>
      <c r="E127" s="29" t="s">
        <v>198</v>
      </c>
      <c r="F127" s="29">
        <v>600</v>
      </c>
      <c r="G127" s="9">
        <v>6612.6</v>
      </c>
    </row>
    <row r="128" spans="1:7" hidden="1">
      <c r="A128" s="80" t="s">
        <v>132</v>
      </c>
      <c r="B128" s="21"/>
      <c r="C128" s="81" t="s">
        <v>26</v>
      </c>
      <c r="D128" s="81" t="s">
        <v>81</v>
      </c>
      <c r="E128" s="29" t="s">
        <v>367</v>
      </c>
      <c r="F128" s="29"/>
      <c r="G128" s="9">
        <f t="shared" ref="G128:G129" si="10">SUM(G129)</f>
        <v>0</v>
      </c>
    </row>
    <row r="129" spans="1:7" hidden="1">
      <c r="A129" s="80" t="s">
        <v>350</v>
      </c>
      <c r="B129" s="21"/>
      <c r="C129" s="81" t="s">
        <v>26</v>
      </c>
      <c r="D129" s="81" t="s">
        <v>81</v>
      </c>
      <c r="E129" s="29" t="s">
        <v>368</v>
      </c>
      <c r="F129" s="29"/>
      <c r="G129" s="9">
        <f t="shared" si="10"/>
        <v>0</v>
      </c>
    </row>
    <row r="130" spans="1:7" ht="31.5" hidden="1">
      <c r="A130" s="80" t="s">
        <v>199</v>
      </c>
      <c r="B130" s="21"/>
      <c r="C130" s="81" t="s">
        <v>26</v>
      </c>
      <c r="D130" s="81" t="s">
        <v>81</v>
      </c>
      <c r="E130" s="29" t="s">
        <v>368</v>
      </c>
      <c r="F130" s="29">
        <v>600</v>
      </c>
      <c r="G130" s="9"/>
    </row>
    <row r="131" spans="1:7" ht="31.5">
      <c r="A131" s="2" t="s">
        <v>529</v>
      </c>
      <c r="B131" s="21"/>
      <c r="C131" s="81" t="s">
        <v>26</v>
      </c>
      <c r="D131" s="81" t="s">
        <v>81</v>
      </c>
      <c r="E131" s="29" t="s">
        <v>527</v>
      </c>
      <c r="F131" s="29"/>
      <c r="G131" s="9">
        <f t="shared" ref="G131:G132" si="11">SUM(G132)</f>
        <v>13840.6</v>
      </c>
    </row>
    <row r="132" spans="1:7" ht="31.5">
      <c r="A132" s="80" t="s">
        <v>85</v>
      </c>
      <c r="B132" s="21"/>
      <c r="C132" s="81" t="s">
        <v>26</v>
      </c>
      <c r="D132" s="81" t="s">
        <v>81</v>
      </c>
      <c r="E132" s="29" t="s">
        <v>528</v>
      </c>
      <c r="F132" s="29"/>
      <c r="G132" s="9">
        <f t="shared" si="11"/>
        <v>13840.6</v>
      </c>
    </row>
    <row r="133" spans="1:7" ht="31.5">
      <c r="A133" s="2" t="s">
        <v>41</v>
      </c>
      <c r="B133" s="21"/>
      <c r="C133" s="81" t="s">
        <v>26</v>
      </c>
      <c r="D133" s="81" t="s">
        <v>81</v>
      </c>
      <c r="E133" s="29" t="s">
        <v>528</v>
      </c>
      <c r="F133" s="29">
        <v>200</v>
      </c>
      <c r="G133" s="9">
        <v>13840.6</v>
      </c>
    </row>
    <row r="134" spans="1:7" ht="31.5">
      <c r="A134" s="2" t="s">
        <v>715</v>
      </c>
      <c r="B134" s="21"/>
      <c r="C134" s="81" t="s">
        <v>26</v>
      </c>
      <c r="D134" s="81" t="s">
        <v>81</v>
      </c>
      <c r="E134" s="29" t="s">
        <v>716</v>
      </c>
      <c r="F134" s="29"/>
      <c r="G134" s="9">
        <f t="shared" ref="G134:G135" si="12">SUM(G135)</f>
        <v>180</v>
      </c>
    </row>
    <row r="135" spans="1:7" ht="31.5">
      <c r="A135" s="2" t="s">
        <v>85</v>
      </c>
      <c r="B135" s="21"/>
      <c r="C135" s="81" t="s">
        <v>26</v>
      </c>
      <c r="D135" s="81" t="s">
        <v>81</v>
      </c>
      <c r="E135" s="29" t="s">
        <v>718</v>
      </c>
      <c r="F135" s="29"/>
      <c r="G135" s="9">
        <f t="shared" si="12"/>
        <v>180</v>
      </c>
    </row>
    <row r="136" spans="1:7" ht="31.5">
      <c r="A136" s="2" t="s">
        <v>41</v>
      </c>
      <c r="B136" s="21"/>
      <c r="C136" s="81" t="s">
        <v>26</v>
      </c>
      <c r="D136" s="81" t="s">
        <v>81</v>
      </c>
      <c r="E136" s="29" t="s">
        <v>718</v>
      </c>
      <c r="F136" s="29">
        <v>200</v>
      </c>
      <c r="G136" s="9">
        <v>180</v>
      </c>
    </row>
    <row r="137" spans="1:7" hidden="1">
      <c r="A137" s="2" t="s">
        <v>32</v>
      </c>
      <c r="B137" s="21"/>
      <c r="C137" s="81" t="s">
        <v>26</v>
      </c>
      <c r="D137" s="81" t="s">
        <v>81</v>
      </c>
      <c r="E137" s="29" t="s">
        <v>718</v>
      </c>
      <c r="F137" s="29">
        <v>300</v>
      </c>
      <c r="G137" s="9"/>
    </row>
    <row r="138" spans="1:7">
      <c r="A138" s="80" t="s">
        <v>167</v>
      </c>
      <c r="B138" s="21"/>
      <c r="C138" s="81" t="s">
        <v>26</v>
      </c>
      <c r="D138" s="81" t="s">
        <v>81</v>
      </c>
      <c r="E138" s="29" t="s">
        <v>168</v>
      </c>
      <c r="F138" s="29"/>
      <c r="G138" s="9">
        <f t="shared" ref="G138" si="13">G139</f>
        <v>3937.5</v>
      </c>
    </row>
    <row r="139" spans="1:7" ht="31.5">
      <c r="A139" s="80" t="s">
        <v>85</v>
      </c>
      <c r="B139" s="21"/>
      <c r="C139" s="81" t="s">
        <v>26</v>
      </c>
      <c r="D139" s="81" t="s">
        <v>81</v>
      </c>
      <c r="E139" s="29" t="s">
        <v>95</v>
      </c>
      <c r="F139" s="29"/>
      <c r="G139" s="9">
        <f t="shared" ref="G139" si="14">G141+G140</f>
        <v>3937.5</v>
      </c>
    </row>
    <row r="140" spans="1:7" ht="30" customHeight="1">
      <c r="A140" s="2" t="s">
        <v>41</v>
      </c>
      <c r="B140" s="21"/>
      <c r="C140" s="81" t="s">
        <v>26</v>
      </c>
      <c r="D140" s="81" t="s">
        <v>81</v>
      </c>
      <c r="E140" s="29" t="s">
        <v>95</v>
      </c>
      <c r="F140" s="29">
        <v>200</v>
      </c>
      <c r="G140" s="9">
        <v>10.1</v>
      </c>
    </row>
    <row r="141" spans="1:7">
      <c r="A141" s="80" t="s">
        <v>18</v>
      </c>
      <c r="B141" s="21"/>
      <c r="C141" s="81" t="s">
        <v>26</v>
      </c>
      <c r="D141" s="81" t="s">
        <v>81</v>
      </c>
      <c r="E141" s="29" t="s">
        <v>95</v>
      </c>
      <c r="F141" s="29">
        <v>800</v>
      </c>
      <c r="G141" s="9">
        <v>3927.4</v>
      </c>
    </row>
    <row r="142" spans="1:7">
      <c r="A142" s="80" t="s">
        <v>200</v>
      </c>
      <c r="B142" s="21"/>
      <c r="C142" s="81" t="s">
        <v>43</v>
      </c>
      <c r="D142" s="81"/>
      <c r="E142" s="81"/>
      <c r="F142" s="81"/>
      <c r="G142" s="9">
        <f t="shared" ref="G142" si="15">SUM(G143)+G151+G161</f>
        <v>33035.600000000006</v>
      </c>
    </row>
    <row r="143" spans="1:7">
      <c r="A143" s="31" t="s">
        <v>148</v>
      </c>
      <c r="B143" s="29"/>
      <c r="C143" s="81" t="s">
        <v>43</v>
      </c>
      <c r="D143" s="81" t="s">
        <v>11</v>
      </c>
      <c r="E143" s="81"/>
      <c r="F143" s="81"/>
      <c r="G143" s="9">
        <f t="shared" ref="G143" si="16">SUM(G144)</f>
        <v>5948.5</v>
      </c>
    </row>
    <row r="144" spans="1:7">
      <c r="A144" s="80" t="s">
        <v>167</v>
      </c>
      <c r="B144" s="21"/>
      <c r="C144" s="81" t="s">
        <v>43</v>
      </c>
      <c r="D144" s="81" t="s">
        <v>11</v>
      </c>
      <c r="E144" s="29" t="s">
        <v>168</v>
      </c>
      <c r="F144" s="81"/>
      <c r="G144" s="9">
        <f>SUM(G147)+G145</f>
        <v>5948.5</v>
      </c>
    </row>
    <row r="145" spans="1:7">
      <c r="A145" s="31" t="s">
        <v>67</v>
      </c>
      <c r="B145" s="29"/>
      <c r="C145" s="86" t="s">
        <v>43</v>
      </c>
      <c r="D145" s="86" t="s">
        <v>11</v>
      </c>
      <c r="E145" s="86" t="s">
        <v>91</v>
      </c>
      <c r="F145" s="86"/>
      <c r="G145" s="9">
        <f>SUM(G146)</f>
        <v>672.2</v>
      </c>
    </row>
    <row r="146" spans="1:7" ht="47.25">
      <c r="A146" s="2" t="s">
        <v>40</v>
      </c>
      <c r="B146" s="29"/>
      <c r="C146" s="86" t="s">
        <v>43</v>
      </c>
      <c r="D146" s="86" t="s">
        <v>11</v>
      </c>
      <c r="E146" s="86" t="s">
        <v>91</v>
      </c>
      <c r="F146" s="86" t="s">
        <v>76</v>
      </c>
      <c r="G146" s="9">
        <v>672.2</v>
      </c>
    </row>
    <row r="147" spans="1:7" ht="31.5">
      <c r="A147" s="80" t="s">
        <v>201</v>
      </c>
      <c r="B147" s="21"/>
      <c r="C147" s="81" t="s">
        <v>43</v>
      </c>
      <c r="D147" s="81" t="s">
        <v>11</v>
      </c>
      <c r="E147" s="81" t="s">
        <v>536</v>
      </c>
      <c r="F147" s="81"/>
      <c r="G147" s="9">
        <f>SUM(G148:G150)</f>
        <v>5276.3</v>
      </c>
    </row>
    <row r="148" spans="1:7" ht="47.25">
      <c r="A148" s="2" t="s">
        <v>40</v>
      </c>
      <c r="B148" s="21"/>
      <c r="C148" s="81" t="s">
        <v>43</v>
      </c>
      <c r="D148" s="81" t="s">
        <v>11</v>
      </c>
      <c r="E148" s="81" t="s">
        <v>536</v>
      </c>
      <c r="F148" s="81" t="s">
        <v>76</v>
      </c>
      <c r="G148" s="9">
        <v>4610.5</v>
      </c>
    </row>
    <row r="149" spans="1:7" ht="31.5">
      <c r="A149" s="80" t="s">
        <v>41</v>
      </c>
      <c r="B149" s="21"/>
      <c r="C149" s="81" t="s">
        <v>43</v>
      </c>
      <c r="D149" s="81" t="s">
        <v>11</v>
      </c>
      <c r="E149" s="81" t="s">
        <v>536</v>
      </c>
      <c r="F149" s="81" t="s">
        <v>78</v>
      </c>
      <c r="G149" s="9">
        <v>665.8</v>
      </c>
    </row>
    <row r="150" spans="1:7">
      <c r="A150" s="80" t="s">
        <v>18</v>
      </c>
      <c r="B150" s="21"/>
      <c r="C150" s="81" t="s">
        <v>43</v>
      </c>
      <c r="D150" s="81" t="s">
        <v>11</v>
      </c>
      <c r="E150" s="81" t="s">
        <v>536</v>
      </c>
      <c r="F150" s="81" t="s">
        <v>83</v>
      </c>
      <c r="G150" s="9"/>
    </row>
    <row r="151" spans="1:7">
      <c r="A151" s="2" t="s">
        <v>671</v>
      </c>
      <c r="B151" s="4"/>
      <c r="C151" s="4" t="s">
        <v>43</v>
      </c>
      <c r="D151" s="4" t="s">
        <v>149</v>
      </c>
      <c r="E151" s="4"/>
      <c r="F151" s="4"/>
      <c r="G151" s="7">
        <f t="shared" ref="G151" si="17">SUM(G152)</f>
        <v>23138.100000000006</v>
      </c>
    </row>
    <row r="152" spans="1:7" ht="31.5">
      <c r="A152" s="2" t="s">
        <v>473</v>
      </c>
      <c r="B152" s="4"/>
      <c r="C152" s="4" t="s">
        <v>43</v>
      </c>
      <c r="D152" s="4" t="s">
        <v>149</v>
      </c>
      <c r="E152" s="4" t="s">
        <v>241</v>
      </c>
      <c r="F152" s="4"/>
      <c r="G152" s="7">
        <f t="shared" ref="G152" si="18">SUM(G153)</f>
        <v>23138.100000000006</v>
      </c>
    </row>
    <row r="153" spans="1:7" ht="31.5">
      <c r="A153" s="2" t="s">
        <v>474</v>
      </c>
      <c r="B153" s="4"/>
      <c r="C153" s="4" t="s">
        <v>43</v>
      </c>
      <c r="D153" s="4" t="s">
        <v>149</v>
      </c>
      <c r="E153" s="4" t="s">
        <v>242</v>
      </c>
      <c r="F153" s="4"/>
      <c r="G153" s="7">
        <f>SUM(G154,G157)</f>
        <v>23138.100000000006</v>
      </c>
    </row>
    <row r="154" spans="1:7">
      <c r="A154" s="2" t="s">
        <v>27</v>
      </c>
      <c r="B154" s="4"/>
      <c r="C154" s="4" t="s">
        <v>43</v>
      </c>
      <c r="D154" s="4" t="s">
        <v>149</v>
      </c>
      <c r="E154" s="4" t="s">
        <v>243</v>
      </c>
      <c r="F154" s="4"/>
      <c r="G154" s="7">
        <f t="shared" ref="G154" si="19">SUM(G155)</f>
        <v>39.4</v>
      </c>
    </row>
    <row r="155" spans="1:7" ht="31.5">
      <c r="A155" s="2" t="s">
        <v>239</v>
      </c>
      <c r="B155" s="4"/>
      <c r="C155" s="4" t="s">
        <v>43</v>
      </c>
      <c r="D155" s="4" t="s">
        <v>149</v>
      </c>
      <c r="E155" s="4" t="s">
        <v>245</v>
      </c>
      <c r="F155" s="4"/>
      <c r="G155" s="7">
        <f>SUM(G156)</f>
        <v>39.4</v>
      </c>
    </row>
    <row r="156" spans="1:7" ht="31.5">
      <c r="A156" s="2" t="s">
        <v>41</v>
      </c>
      <c r="B156" s="4"/>
      <c r="C156" s="4" t="s">
        <v>43</v>
      </c>
      <c r="D156" s="4" t="s">
        <v>149</v>
      </c>
      <c r="E156" s="4" t="s">
        <v>245</v>
      </c>
      <c r="F156" s="4" t="s">
        <v>78</v>
      </c>
      <c r="G156" s="7">
        <v>39.4</v>
      </c>
    </row>
    <row r="157" spans="1:7" ht="31.5">
      <c r="A157" s="2" t="s">
        <v>34</v>
      </c>
      <c r="B157" s="4"/>
      <c r="C157" s="4" t="s">
        <v>43</v>
      </c>
      <c r="D157" s="4" t="s">
        <v>149</v>
      </c>
      <c r="E157" s="4" t="s">
        <v>246</v>
      </c>
      <c r="F157" s="4"/>
      <c r="G157" s="7">
        <f>SUM(G158:G160)</f>
        <v>23098.700000000004</v>
      </c>
    </row>
    <row r="158" spans="1:7" ht="47.25">
      <c r="A158" s="2" t="s">
        <v>40</v>
      </c>
      <c r="B158" s="4"/>
      <c r="C158" s="4" t="s">
        <v>43</v>
      </c>
      <c r="D158" s="4" t="s">
        <v>149</v>
      </c>
      <c r="E158" s="4" t="s">
        <v>246</v>
      </c>
      <c r="F158" s="4" t="s">
        <v>76</v>
      </c>
      <c r="G158" s="7">
        <v>19618.900000000001</v>
      </c>
    </row>
    <row r="159" spans="1:7" ht="31.5">
      <c r="A159" s="2" t="s">
        <v>41</v>
      </c>
      <c r="B159" s="4"/>
      <c r="C159" s="4" t="s">
        <v>43</v>
      </c>
      <c r="D159" s="4" t="s">
        <v>149</v>
      </c>
      <c r="E159" s="4" t="s">
        <v>246</v>
      </c>
      <c r="F159" s="4" t="s">
        <v>78</v>
      </c>
      <c r="G159" s="7">
        <v>3433.9</v>
      </c>
    </row>
    <row r="160" spans="1:7">
      <c r="A160" s="2" t="s">
        <v>18</v>
      </c>
      <c r="B160" s="4"/>
      <c r="C160" s="4" t="s">
        <v>43</v>
      </c>
      <c r="D160" s="4" t="s">
        <v>149</v>
      </c>
      <c r="E160" s="4" t="s">
        <v>246</v>
      </c>
      <c r="F160" s="4" t="s">
        <v>83</v>
      </c>
      <c r="G160" s="7">
        <v>45.9</v>
      </c>
    </row>
    <row r="161" spans="1:7" ht="31.5">
      <c r="A161" s="2" t="s">
        <v>672</v>
      </c>
      <c r="B161" s="4"/>
      <c r="C161" s="4" t="s">
        <v>43</v>
      </c>
      <c r="D161" s="4" t="s">
        <v>23</v>
      </c>
      <c r="E161" s="4"/>
      <c r="F161" s="4"/>
      <c r="G161" s="7">
        <f t="shared" ref="G161" si="20">SUM(G162)+G178+G174</f>
        <v>3949</v>
      </c>
    </row>
    <row r="162" spans="1:7" ht="31.5">
      <c r="A162" s="2" t="s">
        <v>473</v>
      </c>
      <c r="B162" s="4"/>
      <c r="C162" s="4" t="s">
        <v>43</v>
      </c>
      <c r="D162" s="4" t="s">
        <v>23</v>
      </c>
      <c r="E162" s="4" t="s">
        <v>241</v>
      </c>
      <c r="F162" s="4"/>
      <c r="G162" s="7">
        <f t="shared" ref="G162" si="21">SUM(G163+G167)+G171</f>
        <v>3949</v>
      </c>
    </row>
    <row r="163" spans="1:7" ht="31.5">
      <c r="A163" s="2" t="s">
        <v>474</v>
      </c>
      <c r="B163" s="4"/>
      <c r="C163" s="4" t="s">
        <v>43</v>
      </c>
      <c r="D163" s="4" t="s">
        <v>23</v>
      </c>
      <c r="E163" s="4" t="s">
        <v>242</v>
      </c>
      <c r="F163" s="4"/>
      <c r="G163" s="7">
        <f t="shared" ref="G163:G164" si="22">SUM(G164)</f>
        <v>985.3</v>
      </c>
    </row>
    <row r="164" spans="1:7">
      <c r="A164" s="2" t="s">
        <v>27</v>
      </c>
      <c r="B164" s="4"/>
      <c r="C164" s="4" t="s">
        <v>43</v>
      </c>
      <c r="D164" s="4" t="s">
        <v>23</v>
      </c>
      <c r="E164" s="4" t="s">
        <v>243</v>
      </c>
      <c r="F164" s="4"/>
      <c r="G164" s="7">
        <f t="shared" si="22"/>
        <v>985.3</v>
      </c>
    </row>
    <row r="165" spans="1:7" ht="31.5">
      <c r="A165" s="2" t="s">
        <v>238</v>
      </c>
      <c r="B165" s="4"/>
      <c r="C165" s="4" t="s">
        <v>43</v>
      </c>
      <c r="D165" s="4" t="s">
        <v>23</v>
      </c>
      <c r="E165" s="4" t="s">
        <v>244</v>
      </c>
      <c r="F165" s="4"/>
      <c r="G165" s="7">
        <f t="shared" ref="G165" si="23">SUM(G166)</f>
        <v>985.3</v>
      </c>
    </row>
    <row r="166" spans="1:7" ht="31.5">
      <c r="A166" s="2" t="s">
        <v>41</v>
      </c>
      <c r="B166" s="4"/>
      <c r="C166" s="4" t="s">
        <v>43</v>
      </c>
      <c r="D166" s="4" t="s">
        <v>23</v>
      </c>
      <c r="E166" s="4" t="s">
        <v>244</v>
      </c>
      <c r="F166" s="4" t="s">
        <v>78</v>
      </c>
      <c r="G166" s="7">
        <v>985.3</v>
      </c>
    </row>
    <row r="167" spans="1:7" ht="47.25">
      <c r="A167" s="2" t="s">
        <v>240</v>
      </c>
      <c r="B167" s="4"/>
      <c r="C167" s="4" t="s">
        <v>43</v>
      </c>
      <c r="D167" s="4" t="s">
        <v>23</v>
      </c>
      <c r="E167" s="4" t="s">
        <v>247</v>
      </c>
      <c r="F167" s="4"/>
      <c r="G167" s="7">
        <f t="shared" ref="G167:G169" si="24">SUM(G168)</f>
        <v>2739.4</v>
      </c>
    </row>
    <row r="168" spans="1:7">
      <c r="A168" s="2" t="s">
        <v>27</v>
      </c>
      <c r="B168" s="4"/>
      <c r="C168" s="4" t="s">
        <v>43</v>
      </c>
      <c r="D168" s="4" t="s">
        <v>23</v>
      </c>
      <c r="E168" s="4" t="s">
        <v>248</v>
      </c>
      <c r="F168" s="4"/>
      <c r="G168" s="7">
        <f t="shared" si="24"/>
        <v>2739.4</v>
      </c>
    </row>
    <row r="169" spans="1:7" ht="31.5">
      <c r="A169" s="2" t="s">
        <v>239</v>
      </c>
      <c r="B169" s="4"/>
      <c r="C169" s="4" t="s">
        <v>43</v>
      </c>
      <c r="D169" s="4" t="s">
        <v>23</v>
      </c>
      <c r="E169" s="4" t="s">
        <v>249</v>
      </c>
      <c r="F169" s="4"/>
      <c r="G169" s="7">
        <f t="shared" si="24"/>
        <v>2739.4</v>
      </c>
    </row>
    <row r="170" spans="1:7" ht="31.5">
      <c r="A170" s="2" t="s">
        <v>41</v>
      </c>
      <c r="B170" s="4"/>
      <c r="C170" s="4" t="s">
        <v>43</v>
      </c>
      <c r="D170" s="4" t="s">
        <v>23</v>
      </c>
      <c r="E170" s="4" t="s">
        <v>249</v>
      </c>
      <c r="F170" s="4" t="s">
        <v>78</v>
      </c>
      <c r="G170" s="7">
        <v>2739.4</v>
      </c>
    </row>
    <row r="171" spans="1:7" ht="31.5">
      <c r="A171" s="2" t="s">
        <v>475</v>
      </c>
      <c r="B171" s="4"/>
      <c r="C171" s="4" t="s">
        <v>43</v>
      </c>
      <c r="D171" s="4" t="s">
        <v>23</v>
      </c>
      <c r="E171" s="4" t="s">
        <v>250</v>
      </c>
      <c r="F171" s="4"/>
      <c r="G171" s="7">
        <f t="shared" ref="G171:G172" si="25">SUM(G172)</f>
        <v>224.3</v>
      </c>
    </row>
    <row r="172" spans="1:7">
      <c r="A172" s="2" t="s">
        <v>27</v>
      </c>
      <c r="B172" s="4"/>
      <c r="C172" s="4" t="s">
        <v>43</v>
      </c>
      <c r="D172" s="4" t="s">
        <v>23</v>
      </c>
      <c r="E172" s="4" t="s">
        <v>251</v>
      </c>
      <c r="F172" s="4"/>
      <c r="G172" s="7">
        <f t="shared" si="25"/>
        <v>224.3</v>
      </c>
    </row>
    <row r="173" spans="1:7" ht="31.5">
      <c r="A173" s="2" t="s">
        <v>41</v>
      </c>
      <c r="B173" s="4"/>
      <c r="C173" s="4" t="s">
        <v>43</v>
      </c>
      <c r="D173" s="4" t="s">
        <v>23</v>
      </c>
      <c r="E173" s="4" t="s">
        <v>251</v>
      </c>
      <c r="F173" s="4" t="s">
        <v>78</v>
      </c>
      <c r="G173" s="7">
        <v>224.3</v>
      </c>
    </row>
    <row r="174" spans="1:7" ht="31.5">
      <c r="A174" s="80" t="s">
        <v>714</v>
      </c>
      <c r="B174" s="4"/>
      <c r="C174" s="4" t="s">
        <v>43</v>
      </c>
      <c r="D174" s="4" t="s">
        <v>23</v>
      </c>
      <c r="E174" s="4" t="s">
        <v>211</v>
      </c>
      <c r="F174" s="4"/>
      <c r="G174" s="7">
        <f t="shared" ref="G174" si="26">SUM(G176)</f>
        <v>0</v>
      </c>
    </row>
    <row r="175" spans="1:7" ht="31.5">
      <c r="A175" s="80" t="s">
        <v>41</v>
      </c>
      <c r="B175" s="4"/>
      <c r="C175" s="4" t="s">
        <v>43</v>
      </c>
      <c r="D175" s="4" t="s">
        <v>23</v>
      </c>
      <c r="E175" s="4" t="s">
        <v>218</v>
      </c>
      <c r="F175" s="4"/>
      <c r="G175" s="7">
        <f t="shared" ref="G175:G176" si="27">SUM(G176)</f>
        <v>0</v>
      </c>
    </row>
    <row r="176" spans="1:7" ht="157.5">
      <c r="A176" s="80" t="s">
        <v>784</v>
      </c>
      <c r="B176" s="4"/>
      <c r="C176" s="4" t="s">
        <v>43</v>
      </c>
      <c r="D176" s="4" t="s">
        <v>23</v>
      </c>
      <c r="E176" s="4" t="s">
        <v>783</v>
      </c>
      <c r="F176" s="4"/>
      <c r="G176" s="7">
        <f t="shared" si="27"/>
        <v>0</v>
      </c>
    </row>
    <row r="177" spans="1:7" ht="47.25">
      <c r="A177" s="2" t="s">
        <v>40</v>
      </c>
      <c r="B177" s="4"/>
      <c r="C177" s="4" t="s">
        <v>43</v>
      </c>
      <c r="D177" s="4" t="s">
        <v>23</v>
      </c>
      <c r="E177" s="4" t="s">
        <v>783</v>
      </c>
      <c r="F177" s="4" t="s">
        <v>76</v>
      </c>
      <c r="G177" s="7">
        <v>0</v>
      </c>
    </row>
    <row r="178" spans="1:7">
      <c r="A178" s="2" t="s">
        <v>167</v>
      </c>
      <c r="B178" s="4"/>
      <c r="C178" s="4" t="s">
        <v>43</v>
      </c>
      <c r="D178" s="4" t="s">
        <v>23</v>
      </c>
      <c r="E178" s="4" t="s">
        <v>168</v>
      </c>
      <c r="F178" s="4"/>
      <c r="G178" s="7">
        <f t="shared" ref="G178" si="28">SUM(G179)</f>
        <v>0</v>
      </c>
    </row>
    <row r="179" spans="1:7" ht="31.5">
      <c r="A179" s="2" t="s">
        <v>270</v>
      </c>
      <c r="B179" s="4"/>
      <c r="C179" s="4" t="s">
        <v>43</v>
      </c>
      <c r="D179" s="4" t="s">
        <v>23</v>
      </c>
      <c r="E179" s="4" t="s">
        <v>271</v>
      </c>
      <c r="F179" s="4"/>
      <c r="G179" s="7">
        <f>SUM(G180)</f>
        <v>0</v>
      </c>
    </row>
    <row r="180" spans="1:7" ht="29.25" customHeight="1">
      <c r="A180" s="2" t="s">
        <v>41</v>
      </c>
      <c r="B180" s="4"/>
      <c r="C180" s="4" t="s">
        <v>43</v>
      </c>
      <c r="D180" s="4" t="s">
        <v>23</v>
      </c>
      <c r="E180" s="4" t="s">
        <v>271</v>
      </c>
      <c r="F180" s="4" t="s">
        <v>78</v>
      </c>
      <c r="G180" s="7">
        <v>0</v>
      </c>
    </row>
    <row r="181" spans="1:7" ht="31.5" hidden="1">
      <c r="A181" s="80" t="s">
        <v>85</v>
      </c>
      <c r="B181" s="21"/>
      <c r="C181" s="4" t="s">
        <v>43</v>
      </c>
      <c r="D181" s="4" t="s">
        <v>149</v>
      </c>
      <c r="E181" s="29" t="s">
        <v>369</v>
      </c>
      <c r="F181" s="29"/>
      <c r="G181" s="9">
        <f>G182</f>
        <v>0</v>
      </c>
    </row>
    <row r="182" spans="1:7" hidden="1">
      <c r="A182" s="80" t="s">
        <v>18</v>
      </c>
      <c r="B182" s="21"/>
      <c r="C182" s="4" t="s">
        <v>43</v>
      </c>
      <c r="D182" s="4" t="s">
        <v>149</v>
      </c>
      <c r="E182" s="29" t="s">
        <v>369</v>
      </c>
      <c r="F182" s="29">
        <v>800</v>
      </c>
      <c r="G182" s="9"/>
    </row>
    <row r="183" spans="1:7">
      <c r="A183" s="80" t="s">
        <v>10</v>
      </c>
      <c r="B183" s="21"/>
      <c r="C183" s="81" t="s">
        <v>11</v>
      </c>
      <c r="D183" s="29"/>
      <c r="E183" s="29"/>
      <c r="F183" s="29"/>
      <c r="G183" s="9">
        <f>SUM(G248)+G184+G213</f>
        <v>1132323.6000000001</v>
      </c>
    </row>
    <row r="184" spans="1:7">
      <c r="A184" s="2" t="s">
        <v>12</v>
      </c>
      <c r="B184" s="4"/>
      <c r="C184" s="4" t="s">
        <v>11</v>
      </c>
      <c r="D184" s="4" t="s">
        <v>13</v>
      </c>
      <c r="E184" s="4"/>
      <c r="F184" s="4"/>
      <c r="G184" s="7">
        <f>SUM(G185)+G199+G210</f>
        <v>409833.4</v>
      </c>
    </row>
    <row r="185" spans="1:7" ht="31.5">
      <c r="A185" s="32" t="s">
        <v>504</v>
      </c>
      <c r="B185" s="4"/>
      <c r="C185" s="4" t="s">
        <v>11</v>
      </c>
      <c r="D185" s="4" t="s">
        <v>13</v>
      </c>
      <c r="E185" s="4" t="s">
        <v>252</v>
      </c>
      <c r="F185" s="4"/>
      <c r="G185" s="7">
        <f t="shared" ref="G185" si="29">SUM(G186)+G194</f>
        <v>327418.40000000002</v>
      </c>
    </row>
    <row r="186" spans="1:7">
      <c r="A186" s="32" t="s">
        <v>27</v>
      </c>
      <c r="B186" s="4"/>
      <c r="C186" s="4" t="s">
        <v>11</v>
      </c>
      <c r="D186" s="4" t="s">
        <v>13</v>
      </c>
      <c r="E186" s="5" t="s">
        <v>525</v>
      </c>
      <c r="F186" s="4"/>
      <c r="G186" s="7">
        <f t="shared" ref="G186" si="30">SUM(G187+G188+G190+G192)</f>
        <v>313356.90000000002</v>
      </c>
    </row>
    <row r="187" spans="1:7" ht="31.5">
      <c r="A187" s="32" t="s">
        <v>41</v>
      </c>
      <c r="B187" s="4"/>
      <c r="C187" s="4" t="s">
        <v>11</v>
      </c>
      <c r="D187" s="4" t="s">
        <v>13</v>
      </c>
      <c r="E187" s="5" t="s">
        <v>525</v>
      </c>
      <c r="F187" s="4" t="s">
        <v>78</v>
      </c>
      <c r="G187" s="7">
        <v>7597.3</v>
      </c>
    </row>
    <row r="188" spans="1:7">
      <c r="A188" s="2" t="s">
        <v>17</v>
      </c>
      <c r="B188" s="4"/>
      <c r="C188" s="4" t="s">
        <v>11</v>
      </c>
      <c r="D188" s="4" t="s">
        <v>13</v>
      </c>
      <c r="E188" s="4" t="s">
        <v>800</v>
      </c>
      <c r="F188" s="4"/>
      <c r="G188" s="7">
        <f>SUM(G189)</f>
        <v>117952.8</v>
      </c>
    </row>
    <row r="189" spans="1:7" ht="31.5">
      <c r="A189" s="32" t="s">
        <v>41</v>
      </c>
      <c r="B189" s="4"/>
      <c r="C189" s="4" t="s">
        <v>11</v>
      </c>
      <c r="D189" s="4" t="s">
        <v>13</v>
      </c>
      <c r="E189" s="4" t="s">
        <v>800</v>
      </c>
      <c r="F189" s="4" t="s">
        <v>78</v>
      </c>
      <c r="G189" s="7">
        <v>117952.8</v>
      </c>
    </row>
    <row r="190" spans="1:7" ht="47.25">
      <c r="A190" s="2" t="s">
        <v>803</v>
      </c>
      <c r="B190" s="4"/>
      <c r="C190" s="4" t="s">
        <v>11</v>
      </c>
      <c r="D190" s="4" t="s">
        <v>13</v>
      </c>
      <c r="E190" s="4" t="s">
        <v>802</v>
      </c>
      <c r="F190" s="4"/>
      <c r="G190" s="7">
        <f>SUM(G191)</f>
        <v>7700</v>
      </c>
    </row>
    <row r="191" spans="1:7" ht="31.5">
      <c r="A191" s="32" t="s">
        <v>41</v>
      </c>
      <c r="B191" s="4"/>
      <c r="C191" s="4" t="s">
        <v>11</v>
      </c>
      <c r="D191" s="4" t="s">
        <v>13</v>
      </c>
      <c r="E191" s="4" t="s">
        <v>802</v>
      </c>
      <c r="F191" s="4" t="s">
        <v>78</v>
      </c>
      <c r="G191" s="7">
        <v>7700</v>
      </c>
    </row>
    <row r="192" spans="1:7" ht="47.25">
      <c r="A192" s="2" t="s">
        <v>735</v>
      </c>
      <c r="B192" s="4"/>
      <c r="C192" s="4" t="s">
        <v>11</v>
      </c>
      <c r="D192" s="4" t="s">
        <v>13</v>
      </c>
      <c r="E192" s="4" t="s">
        <v>801</v>
      </c>
      <c r="F192" s="4"/>
      <c r="G192" s="7">
        <f t="shared" ref="G192" si="31">SUM(G193)</f>
        <v>180106.8</v>
      </c>
    </row>
    <row r="193" spans="1:7" ht="31.5">
      <c r="A193" s="32" t="s">
        <v>41</v>
      </c>
      <c r="B193" s="4"/>
      <c r="C193" s="4" t="s">
        <v>11</v>
      </c>
      <c r="D193" s="4" t="s">
        <v>13</v>
      </c>
      <c r="E193" s="4" t="s">
        <v>801</v>
      </c>
      <c r="F193" s="4" t="s">
        <v>78</v>
      </c>
      <c r="G193" s="7">
        <v>180106.8</v>
      </c>
    </row>
    <row r="194" spans="1:7" ht="47.25">
      <c r="A194" s="2" t="s">
        <v>16</v>
      </c>
      <c r="B194" s="4"/>
      <c r="C194" s="4" t="s">
        <v>11</v>
      </c>
      <c r="D194" s="4" t="s">
        <v>13</v>
      </c>
      <c r="E194" s="4" t="s">
        <v>505</v>
      </c>
      <c r="F194" s="4"/>
      <c r="G194" s="7">
        <f t="shared" ref="G194" si="32">SUM(G195+G197)</f>
        <v>14061.5</v>
      </c>
    </row>
    <row r="195" spans="1:7">
      <c r="A195" s="2" t="s">
        <v>17</v>
      </c>
      <c r="B195" s="4"/>
      <c r="C195" s="4" t="s">
        <v>11</v>
      </c>
      <c r="D195" s="4" t="s">
        <v>13</v>
      </c>
      <c r="E195" s="4" t="s">
        <v>506</v>
      </c>
      <c r="F195" s="4"/>
      <c r="G195" s="7">
        <f t="shared" ref="G195" si="33">SUM(G196)</f>
        <v>6977.2</v>
      </c>
    </row>
    <row r="196" spans="1:7">
      <c r="A196" s="2" t="s">
        <v>18</v>
      </c>
      <c r="B196" s="4"/>
      <c r="C196" s="4" t="s">
        <v>11</v>
      </c>
      <c r="D196" s="4" t="s">
        <v>13</v>
      </c>
      <c r="E196" s="4" t="s">
        <v>506</v>
      </c>
      <c r="F196" s="4" t="s">
        <v>83</v>
      </c>
      <c r="G196" s="7">
        <v>6977.2</v>
      </c>
    </row>
    <row r="197" spans="1:7" ht="47.25">
      <c r="A197" s="2" t="s">
        <v>735</v>
      </c>
      <c r="B197" s="4"/>
      <c r="C197" s="4" t="s">
        <v>11</v>
      </c>
      <c r="D197" s="4" t="s">
        <v>13</v>
      </c>
      <c r="E197" s="4" t="s">
        <v>734</v>
      </c>
      <c r="F197" s="4"/>
      <c r="G197" s="7">
        <f t="shared" ref="G197" si="34">SUM(G198)</f>
        <v>7084.3</v>
      </c>
    </row>
    <row r="198" spans="1:7">
      <c r="A198" s="2" t="s">
        <v>18</v>
      </c>
      <c r="B198" s="4"/>
      <c r="C198" s="4" t="s">
        <v>11</v>
      </c>
      <c r="D198" s="4" t="s">
        <v>13</v>
      </c>
      <c r="E198" s="4" t="s">
        <v>734</v>
      </c>
      <c r="F198" s="4" t="s">
        <v>83</v>
      </c>
      <c r="G198" s="7">
        <v>7084.3</v>
      </c>
    </row>
    <row r="199" spans="1:7" ht="31.5">
      <c r="A199" s="2" t="s">
        <v>469</v>
      </c>
      <c r="B199" s="4"/>
      <c r="C199" s="4" t="s">
        <v>11</v>
      </c>
      <c r="D199" s="4" t="s">
        <v>13</v>
      </c>
      <c r="E199" s="4" t="s">
        <v>191</v>
      </c>
      <c r="F199" s="4"/>
      <c r="G199" s="7">
        <f>SUM(G200)</f>
        <v>78777.8</v>
      </c>
    </row>
    <row r="200" spans="1:7" ht="47.25">
      <c r="A200" s="2" t="s">
        <v>470</v>
      </c>
      <c r="B200" s="4"/>
      <c r="C200" s="4" t="s">
        <v>11</v>
      </c>
      <c r="D200" s="4" t="s">
        <v>13</v>
      </c>
      <c r="E200" s="4" t="s">
        <v>192</v>
      </c>
      <c r="F200" s="4"/>
      <c r="G200" s="7">
        <f>SUM(G203)+G201+G205</f>
        <v>78777.8</v>
      </c>
    </row>
    <row r="201" spans="1:7" ht="31.5">
      <c r="A201" s="2" t="s">
        <v>961</v>
      </c>
      <c r="B201" s="4"/>
      <c r="C201" s="4" t="s">
        <v>11</v>
      </c>
      <c r="D201" s="4" t="s">
        <v>13</v>
      </c>
      <c r="E201" s="4" t="s">
        <v>960</v>
      </c>
      <c r="F201" s="4"/>
      <c r="G201" s="7">
        <f t="shared" ref="G201" si="35">SUM(G202)</f>
        <v>17570.2</v>
      </c>
    </row>
    <row r="202" spans="1:7">
      <c r="A202" s="2" t="s">
        <v>18</v>
      </c>
      <c r="B202" s="4"/>
      <c r="C202" s="4" t="s">
        <v>11</v>
      </c>
      <c r="D202" s="4" t="s">
        <v>13</v>
      </c>
      <c r="E202" s="4" t="s">
        <v>960</v>
      </c>
      <c r="F202" s="4" t="s">
        <v>83</v>
      </c>
      <c r="G202" s="7">
        <v>17570.2</v>
      </c>
    </row>
    <row r="203" spans="1:7" ht="31.5">
      <c r="A203" s="2" t="s">
        <v>381</v>
      </c>
      <c r="B203" s="4"/>
      <c r="C203" s="4" t="s">
        <v>11</v>
      </c>
      <c r="D203" s="4" t="s">
        <v>13</v>
      </c>
      <c r="E203" s="4" t="s">
        <v>193</v>
      </c>
      <c r="F203" s="4"/>
      <c r="G203" s="7">
        <f t="shared" ref="G203" si="36">SUM(G204)</f>
        <v>1243.5999999999999</v>
      </c>
    </row>
    <row r="204" spans="1:7" ht="31.5">
      <c r="A204" s="2" t="s">
        <v>41</v>
      </c>
      <c r="B204" s="4"/>
      <c r="C204" s="4" t="s">
        <v>11</v>
      </c>
      <c r="D204" s="4" t="s">
        <v>13</v>
      </c>
      <c r="E204" s="4" t="s">
        <v>193</v>
      </c>
      <c r="F204" s="4">
        <v>200</v>
      </c>
      <c r="G204" s="7">
        <v>1243.5999999999999</v>
      </c>
    </row>
    <row r="205" spans="1:7" ht="31.5">
      <c r="A205" s="2" t="s">
        <v>994</v>
      </c>
      <c r="B205" s="4"/>
      <c r="C205" s="4" t="s">
        <v>11</v>
      </c>
      <c r="D205" s="4" t="s">
        <v>13</v>
      </c>
      <c r="E205" s="4" t="s">
        <v>993</v>
      </c>
      <c r="F205" s="4"/>
      <c r="G205" s="7">
        <f>SUM(G206)</f>
        <v>59964</v>
      </c>
    </row>
    <row r="206" spans="1:7" ht="31.5">
      <c r="A206" s="2" t="s">
        <v>41</v>
      </c>
      <c r="B206" s="4"/>
      <c r="C206" s="4" t="s">
        <v>11</v>
      </c>
      <c r="D206" s="4" t="s">
        <v>13</v>
      </c>
      <c r="E206" s="4" t="s">
        <v>993</v>
      </c>
      <c r="F206" s="4" t="s">
        <v>78</v>
      </c>
      <c r="G206" s="7">
        <v>59964</v>
      </c>
    </row>
    <row r="207" spans="1:7" ht="31.5" hidden="1">
      <c r="A207" s="80" t="s">
        <v>471</v>
      </c>
      <c r="B207" s="4"/>
      <c r="C207" s="4" t="s">
        <v>11</v>
      </c>
      <c r="D207" s="4" t="s">
        <v>13</v>
      </c>
      <c r="E207" s="4" t="s">
        <v>205</v>
      </c>
      <c r="F207" s="4"/>
      <c r="G207" s="7">
        <f t="shared" ref="G207" si="37">SUM(G208)</f>
        <v>0</v>
      </c>
    </row>
    <row r="208" spans="1:7" ht="31.5" hidden="1">
      <c r="A208" s="2" t="s">
        <v>381</v>
      </c>
      <c r="B208" s="4"/>
      <c r="C208" s="4" t="s">
        <v>11</v>
      </c>
      <c r="D208" s="4" t="s">
        <v>13</v>
      </c>
      <c r="E208" s="4" t="s">
        <v>488</v>
      </c>
      <c r="F208" s="4"/>
      <c r="G208" s="7">
        <f t="shared" ref="G208" si="38">SUM(G209)</f>
        <v>0</v>
      </c>
    </row>
    <row r="209" spans="1:7" hidden="1">
      <c r="A209" s="2" t="s">
        <v>18</v>
      </c>
      <c r="B209" s="4"/>
      <c r="C209" s="4" t="s">
        <v>11</v>
      </c>
      <c r="D209" s="4" t="s">
        <v>13</v>
      </c>
      <c r="E209" s="4" t="s">
        <v>488</v>
      </c>
      <c r="F209" s="4" t="s">
        <v>83</v>
      </c>
      <c r="G209" s="7"/>
    </row>
    <row r="210" spans="1:7">
      <c r="A210" s="2" t="s">
        <v>167</v>
      </c>
      <c r="B210" s="4"/>
      <c r="C210" s="4" t="s">
        <v>11</v>
      </c>
      <c r="D210" s="4" t="s">
        <v>13</v>
      </c>
      <c r="E210" s="4" t="s">
        <v>168</v>
      </c>
      <c r="F210" s="4"/>
      <c r="G210" s="7">
        <f>SUM(G211)</f>
        <v>3637.2</v>
      </c>
    </row>
    <row r="211" spans="1:7" ht="31.5">
      <c r="A211" s="80" t="s">
        <v>85</v>
      </c>
      <c r="B211" s="4"/>
      <c r="C211" s="4" t="s">
        <v>11</v>
      </c>
      <c r="D211" s="4" t="s">
        <v>13</v>
      </c>
      <c r="E211" s="29" t="s">
        <v>95</v>
      </c>
      <c r="F211" s="4"/>
      <c r="G211" s="7">
        <f>SUM(G212)</f>
        <v>3637.2</v>
      </c>
    </row>
    <row r="212" spans="1:7">
      <c r="A212" s="80" t="s">
        <v>18</v>
      </c>
      <c r="B212" s="21"/>
      <c r="C212" s="4" t="s">
        <v>11</v>
      </c>
      <c r="D212" s="4" t="s">
        <v>13</v>
      </c>
      <c r="E212" s="29" t="s">
        <v>95</v>
      </c>
      <c r="F212" s="29">
        <v>800</v>
      </c>
      <c r="G212" s="7">
        <v>3637.2</v>
      </c>
    </row>
    <row r="213" spans="1:7" ht="17.25" customHeight="1">
      <c r="A213" s="2" t="s">
        <v>232</v>
      </c>
      <c r="B213" s="4"/>
      <c r="C213" s="4" t="s">
        <v>11</v>
      </c>
      <c r="D213" s="4" t="s">
        <v>149</v>
      </c>
      <c r="E213" s="4"/>
      <c r="F213" s="4"/>
      <c r="G213" s="7">
        <f>SUM(G217+G239)+G214+G222</f>
        <v>695833.5</v>
      </c>
    </row>
    <row r="214" spans="1:7" ht="30.75" customHeight="1">
      <c r="A214" s="33" t="s">
        <v>491</v>
      </c>
      <c r="B214" s="4"/>
      <c r="C214" s="4" t="s">
        <v>11</v>
      </c>
      <c r="D214" s="4" t="s">
        <v>149</v>
      </c>
      <c r="E214" s="4" t="s">
        <v>266</v>
      </c>
      <c r="F214" s="4"/>
      <c r="G214" s="7">
        <f t="shared" ref="G214:G215" si="39">SUM(G215)</f>
        <v>32715.3</v>
      </c>
    </row>
    <row r="215" spans="1:7" ht="17.25" customHeight="1">
      <c r="A215" s="2" t="s">
        <v>27</v>
      </c>
      <c r="B215" s="4"/>
      <c r="C215" s="4" t="s">
        <v>11</v>
      </c>
      <c r="D215" s="4" t="s">
        <v>149</v>
      </c>
      <c r="E215" s="4" t="s">
        <v>267</v>
      </c>
      <c r="F215" s="4"/>
      <c r="G215" s="7">
        <f t="shared" si="39"/>
        <v>32715.3</v>
      </c>
    </row>
    <row r="216" spans="1:7" ht="30" customHeight="1">
      <c r="A216" s="2" t="s">
        <v>41</v>
      </c>
      <c r="B216" s="4"/>
      <c r="C216" s="4" t="s">
        <v>11</v>
      </c>
      <c r="D216" s="4" t="s">
        <v>149</v>
      </c>
      <c r="E216" s="4" t="s">
        <v>267</v>
      </c>
      <c r="F216" s="4" t="s">
        <v>78</v>
      </c>
      <c r="G216" s="7">
        <v>32715.3</v>
      </c>
    </row>
    <row r="217" spans="1:7" ht="31.5">
      <c r="A217" s="32" t="s">
        <v>476</v>
      </c>
      <c r="B217" s="4"/>
      <c r="C217" s="4" t="s">
        <v>11</v>
      </c>
      <c r="D217" s="4" t="s">
        <v>149</v>
      </c>
      <c r="E217" s="4" t="s">
        <v>253</v>
      </c>
      <c r="F217" s="4"/>
      <c r="G217" s="7">
        <f t="shared" ref="G217" si="40">SUM(G218)+G220</f>
        <v>47692.2</v>
      </c>
    </row>
    <row r="218" spans="1:7" ht="20.25" customHeight="1">
      <c r="A218" s="32" t="s">
        <v>27</v>
      </c>
      <c r="B218" s="4"/>
      <c r="C218" s="4" t="s">
        <v>11</v>
      </c>
      <c r="D218" s="4" t="s">
        <v>149</v>
      </c>
      <c r="E218" s="4" t="s">
        <v>254</v>
      </c>
      <c r="F218" s="4"/>
      <c r="G218" s="7">
        <f>SUM(G219)</f>
        <v>41944</v>
      </c>
    </row>
    <row r="219" spans="1:7" ht="30" customHeight="1">
      <c r="A219" s="32" t="s">
        <v>41</v>
      </c>
      <c r="B219" s="4"/>
      <c r="C219" s="4" t="s">
        <v>11</v>
      </c>
      <c r="D219" s="4" t="s">
        <v>149</v>
      </c>
      <c r="E219" s="4" t="s">
        <v>254</v>
      </c>
      <c r="F219" s="4" t="s">
        <v>78</v>
      </c>
      <c r="G219" s="7">
        <v>41944</v>
      </c>
    </row>
    <row r="220" spans="1:7" ht="30" customHeight="1">
      <c r="A220" s="32" t="s">
        <v>754</v>
      </c>
      <c r="B220" s="4"/>
      <c r="C220" s="4" t="s">
        <v>11</v>
      </c>
      <c r="D220" s="4" t="s">
        <v>149</v>
      </c>
      <c r="E220" s="5" t="s">
        <v>642</v>
      </c>
      <c r="F220" s="4"/>
      <c r="G220" s="7">
        <f>SUM(G221)</f>
        <v>5748.2</v>
      </c>
    </row>
    <row r="221" spans="1:7" ht="30" customHeight="1">
      <c r="A221" s="32" t="s">
        <v>41</v>
      </c>
      <c r="B221" s="4"/>
      <c r="C221" s="4" t="s">
        <v>11</v>
      </c>
      <c r="D221" s="4" t="s">
        <v>149</v>
      </c>
      <c r="E221" s="5" t="s">
        <v>642</v>
      </c>
      <c r="F221" s="4" t="s">
        <v>78</v>
      </c>
      <c r="G221" s="7">
        <v>5748.2</v>
      </c>
    </row>
    <row r="222" spans="1:7" ht="30" customHeight="1">
      <c r="A222" s="32" t="s">
        <v>461</v>
      </c>
      <c r="B222" s="4"/>
      <c r="C222" s="4" t="s">
        <v>11</v>
      </c>
      <c r="D222" s="4" t="s">
        <v>149</v>
      </c>
      <c r="E222" s="5" t="s">
        <v>379</v>
      </c>
      <c r="F222" s="4"/>
      <c r="G222" s="7">
        <f t="shared" ref="G222" si="41">SUM(G223)+G236</f>
        <v>62020.700000000004</v>
      </c>
    </row>
    <row r="223" spans="1:7" ht="30" customHeight="1">
      <c r="A223" s="32" t="s">
        <v>27</v>
      </c>
      <c r="B223" s="4"/>
      <c r="C223" s="4" t="s">
        <v>11</v>
      </c>
      <c r="D223" s="4" t="s">
        <v>149</v>
      </c>
      <c r="E223" s="5" t="s">
        <v>548</v>
      </c>
      <c r="F223" s="4"/>
      <c r="G223" s="7">
        <f t="shared" ref="G223" si="42">SUM(G224)+G225</f>
        <v>62020.700000000004</v>
      </c>
    </row>
    <row r="224" spans="1:7" ht="30" customHeight="1">
      <c r="A224" s="32" t="s">
        <v>41</v>
      </c>
      <c r="B224" s="4"/>
      <c r="C224" s="4" t="s">
        <v>11</v>
      </c>
      <c r="D224" s="4" t="s">
        <v>149</v>
      </c>
      <c r="E224" s="5" t="s">
        <v>548</v>
      </c>
      <c r="F224" s="4" t="s">
        <v>78</v>
      </c>
      <c r="G224" s="7">
        <v>54810.8</v>
      </c>
    </row>
    <row r="225" spans="1:7" ht="30" customHeight="1">
      <c r="A225" s="32" t="s">
        <v>757</v>
      </c>
      <c r="B225" s="4"/>
      <c r="C225" s="4" t="s">
        <v>11</v>
      </c>
      <c r="D225" s="4" t="s">
        <v>149</v>
      </c>
      <c r="E225" s="4" t="s">
        <v>670</v>
      </c>
      <c r="F225" s="4"/>
      <c r="G225" s="7">
        <f t="shared" ref="G225" si="43">SUM(G228+G230+G232+G234)+G226</f>
        <v>7209.9</v>
      </c>
    </row>
    <row r="226" spans="1:7" ht="30" customHeight="1">
      <c r="A226" s="2" t="s">
        <v>959</v>
      </c>
      <c r="B226" s="4"/>
      <c r="C226" s="4" t="s">
        <v>11</v>
      </c>
      <c r="D226" s="4" t="s">
        <v>149</v>
      </c>
      <c r="E226" s="4" t="s">
        <v>958</v>
      </c>
      <c r="F226" s="4"/>
      <c r="G226" s="7">
        <f t="shared" ref="G226" si="44">SUM(G227)</f>
        <v>0</v>
      </c>
    </row>
    <row r="227" spans="1:7" ht="30" customHeight="1">
      <c r="A227" s="2" t="s">
        <v>41</v>
      </c>
      <c r="B227" s="4"/>
      <c r="C227" s="4" t="s">
        <v>11</v>
      </c>
      <c r="D227" s="4" t="s">
        <v>149</v>
      </c>
      <c r="E227" s="4" t="s">
        <v>958</v>
      </c>
      <c r="F227" s="4" t="s">
        <v>78</v>
      </c>
      <c r="G227" s="7">
        <v>0</v>
      </c>
    </row>
    <row r="228" spans="1:7" ht="30" customHeight="1">
      <c r="A228" s="2" t="s">
        <v>945</v>
      </c>
      <c r="B228" s="4"/>
      <c r="C228" s="4" t="s">
        <v>11</v>
      </c>
      <c r="D228" s="4" t="s">
        <v>149</v>
      </c>
      <c r="E228" s="4" t="s">
        <v>942</v>
      </c>
      <c r="F228" s="4"/>
      <c r="G228" s="7">
        <f t="shared" ref="G228" si="45">SUM(G229)</f>
        <v>2360.6999999999998</v>
      </c>
    </row>
    <row r="229" spans="1:7" ht="30" customHeight="1">
      <c r="A229" s="2" t="s">
        <v>41</v>
      </c>
      <c r="B229" s="4"/>
      <c r="C229" s="4" t="s">
        <v>11</v>
      </c>
      <c r="D229" s="4" t="s">
        <v>149</v>
      </c>
      <c r="E229" s="4" t="s">
        <v>942</v>
      </c>
      <c r="F229" s="4" t="s">
        <v>78</v>
      </c>
      <c r="G229" s="7">
        <v>2360.6999999999998</v>
      </c>
    </row>
    <row r="230" spans="1:7" ht="30" customHeight="1">
      <c r="A230" s="2" t="s">
        <v>946</v>
      </c>
      <c r="B230" s="4"/>
      <c r="C230" s="4" t="s">
        <v>11</v>
      </c>
      <c r="D230" s="4" t="s">
        <v>149</v>
      </c>
      <c r="E230" s="4" t="s">
        <v>943</v>
      </c>
      <c r="F230" s="4"/>
      <c r="G230" s="7">
        <f t="shared" ref="G230" si="46">SUM(G231)</f>
        <v>2343.3000000000002</v>
      </c>
    </row>
    <row r="231" spans="1:7" ht="30" customHeight="1">
      <c r="A231" s="2" t="s">
        <v>41</v>
      </c>
      <c r="B231" s="4"/>
      <c r="C231" s="4" t="s">
        <v>11</v>
      </c>
      <c r="D231" s="4" t="s">
        <v>149</v>
      </c>
      <c r="E231" s="4" t="s">
        <v>943</v>
      </c>
      <c r="F231" s="4" t="s">
        <v>78</v>
      </c>
      <c r="G231" s="7">
        <v>2343.3000000000002</v>
      </c>
    </row>
    <row r="232" spans="1:7" ht="30" customHeight="1">
      <c r="A232" s="2" t="s">
        <v>947</v>
      </c>
      <c r="B232" s="4"/>
      <c r="C232" s="4" t="s">
        <v>11</v>
      </c>
      <c r="D232" s="4" t="s">
        <v>149</v>
      </c>
      <c r="E232" s="4" t="s">
        <v>944</v>
      </c>
      <c r="F232" s="4"/>
      <c r="G232" s="7">
        <f t="shared" ref="G232" si="47">SUM(G233)</f>
        <v>2110.5</v>
      </c>
    </row>
    <row r="233" spans="1:7" ht="30" customHeight="1">
      <c r="A233" s="2" t="s">
        <v>41</v>
      </c>
      <c r="B233" s="4"/>
      <c r="C233" s="4" t="s">
        <v>11</v>
      </c>
      <c r="D233" s="4" t="s">
        <v>149</v>
      </c>
      <c r="E233" s="4" t="s">
        <v>944</v>
      </c>
      <c r="F233" s="4" t="s">
        <v>78</v>
      </c>
      <c r="G233" s="7">
        <v>2110.5</v>
      </c>
    </row>
    <row r="234" spans="1:7" ht="30" customHeight="1">
      <c r="A234" s="2" t="s">
        <v>950</v>
      </c>
      <c r="B234" s="4"/>
      <c r="C234" s="4" t="s">
        <v>11</v>
      </c>
      <c r="D234" s="4" t="s">
        <v>149</v>
      </c>
      <c r="E234" s="4" t="s">
        <v>949</v>
      </c>
      <c r="F234" s="4"/>
      <c r="G234" s="7">
        <f t="shared" ref="G234" si="48">SUM(G235)</f>
        <v>395.4</v>
      </c>
    </row>
    <row r="235" spans="1:7" ht="30" customHeight="1">
      <c r="A235" s="2" t="s">
        <v>41</v>
      </c>
      <c r="B235" s="4"/>
      <c r="C235" s="4" t="s">
        <v>11</v>
      </c>
      <c r="D235" s="4" t="s">
        <v>149</v>
      </c>
      <c r="E235" s="4" t="s">
        <v>949</v>
      </c>
      <c r="F235" s="4" t="s">
        <v>78</v>
      </c>
      <c r="G235" s="7">
        <v>395.4</v>
      </c>
    </row>
    <row r="236" spans="1:7" ht="30" hidden="1" customHeight="1">
      <c r="A236" s="32" t="s">
        <v>697</v>
      </c>
      <c r="B236" s="4"/>
      <c r="C236" s="4" t="s">
        <v>11</v>
      </c>
      <c r="D236" s="4" t="s">
        <v>149</v>
      </c>
      <c r="E236" s="4" t="s">
        <v>537</v>
      </c>
      <c r="F236" s="4"/>
      <c r="G236" s="7">
        <f t="shared" ref="G236" si="49">SUM(G237)</f>
        <v>0</v>
      </c>
    </row>
    <row r="237" spans="1:7" ht="30" hidden="1" customHeight="1">
      <c r="A237" s="2" t="s">
        <v>420</v>
      </c>
      <c r="B237" s="4"/>
      <c r="C237" s="4" t="s">
        <v>11</v>
      </c>
      <c r="D237" s="4" t="s">
        <v>149</v>
      </c>
      <c r="E237" s="4" t="s">
        <v>538</v>
      </c>
      <c r="F237" s="4"/>
      <c r="G237" s="7">
        <f>SUM(G238)</f>
        <v>0</v>
      </c>
    </row>
    <row r="238" spans="1:7" ht="30" hidden="1" customHeight="1">
      <c r="A238" s="2" t="s">
        <v>41</v>
      </c>
      <c r="B238" s="4"/>
      <c r="C238" s="4" t="s">
        <v>11</v>
      </c>
      <c r="D238" s="4" t="s">
        <v>149</v>
      </c>
      <c r="E238" s="4" t="s">
        <v>538</v>
      </c>
      <c r="F238" s="4" t="s">
        <v>78</v>
      </c>
      <c r="G238" s="7"/>
    </row>
    <row r="239" spans="1:7" ht="31.5">
      <c r="A239" s="32" t="s">
        <v>622</v>
      </c>
      <c r="B239" s="4"/>
      <c r="C239" s="4" t="s">
        <v>11</v>
      </c>
      <c r="D239" s="4" t="s">
        <v>149</v>
      </c>
      <c r="E239" s="4" t="s">
        <v>507</v>
      </c>
      <c r="F239" s="4"/>
      <c r="G239" s="7">
        <f>SUM(G240)+G244</f>
        <v>553405.30000000005</v>
      </c>
    </row>
    <row r="240" spans="1:7">
      <c r="A240" s="32" t="s">
        <v>27</v>
      </c>
      <c r="B240" s="4"/>
      <c r="C240" s="4" t="s">
        <v>11</v>
      </c>
      <c r="D240" s="4" t="s">
        <v>149</v>
      </c>
      <c r="E240" s="4" t="s">
        <v>508</v>
      </c>
      <c r="F240" s="4"/>
      <c r="G240" s="7">
        <f t="shared" ref="G240" si="50">SUM(G241)+G242</f>
        <v>482231.8</v>
      </c>
    </row>
    <row r="241" spans="1:7" ht="31.5">
      <c r="A241" s="32" t="s">
        <v>41</v>
      </c>
      <c r="B241" s="4"/>
      <c r="C241" s="4" t="s">
        <v>11</v>
      </c>
      <c r="D241" s="4" t="s">
        <v>149</v>
      </c>
      <c r="E241" s="4" t="s">
        <v>508</v>
      </c>
      <c r="F241" s="4" t="s">
        <v>78</v>
      </c>
      <c r="G241" s="7">
        <v>171620.3</v>
      </c>
    </row>
    <row r="242" spans="1:7" ht="31.5">
      <c r="A242" s="32" t="s">
        <v>754</v>
      </c>
      <c r="B242" s="4"/>
      <c r="C242" s="4" t="s">
        <v>11</v>
      </c>
      <c r="D242" s="4" t="s">
        <v>149</v>
      </c>
      <c r="E242" s="5" t="s">
        <v>643</v>
      </c>
      <c r="F242" s="4"/>
      <c r="G242" s="7">
        <f>SUM(G243)</f>
        <v>310611.5</v>
      </c>
    </row>
    <row r="243" spans="1:7" ht="31.5">
      <c r="A243" s="32" t="s">
        <v>41</v>
      </c>
      <c r="B243" s="4"/>
      <c r="C243" s="4" t="s">
        <v>11</v>
      </c>
      <c r="D243" s="4" t="s">
        <v>149</v>
      </c>
      <c r="E243" s="5" t="s">
        <v>643</v>
      </c>
      <c r="F243" s="4" t="s">
        <v>78</v>
      </c>
      <c r="G243" s="7">
        <v>310611.5</v>
      </c>
    </row>
    <row r="244" spans="1:7" ht="31.5">
      <c r="A244" s="2" t="s">
        <v>234</v>
      </c>
      <c r="B244" s="4"/>
      <c r="C244" s="4" t="s">
        <v>11</v>
      </c>
      <c r="D244" s="4" t="s">
        <v>149</v>
      </c>
      <c r="E244" s="4" t="s">
        <v>526</v>
      </c>
      <c r="F244" s="4"/>
      <c r="G244" s="7">
        <f t="shared" ref="G244" si="51">SUM(G245)+G246</f>
        <v>71173.5</v>
      </c>
    </row>
    <row r="245" spans="1:7" ht="31.5">
      <c r="A245" s="2" t="s">
        <v>235</v>
      </c>
      <c r="B245" s="4"/>
      <c r="C245" s="4" t="s">
        <v>11</v>
      </c>
      <c r="D245" s="4" t="s">
        <v>149</v>
      </c>
      <c r="E245" s="4" t="s">
        <v>526</v>
      </c>
      <c r="F245" s="4" t="s">
        <v>216</v>
      </c>
      <c r="G245" s="7">
        <v>2604.9</v>
      </c>
    </row>
    <row r="246" spans="1:7" ht="31.5">
      <c r="A246" s="2" t="s">
        <v>755</v>
      </c>
      <c r="B246" s="4"/>
      <c r="C246" s="4" t="s">
        <v>11</v>
      </c>
      <c r="D246" s="4" t="s">
        <v>149</v>
      </c>
      <c r="E246" s="4" t="s">
        <v>742</v>
      </c>
      <c r="F246" s="4"/>
      <c r="G246" s="7">
        <f t="shared" ref="G246" si="52">SUM(G247)</f>
        <v>68568.600000000006</v>
      </c>
    </row>
    <row r="247" spans="1:7" ht="31.5">
      <c r="A247" s="2" t="s">
        <v>235</v>
      </c>
      <c r="B247" s="4"/>
      <c r="C247" s="4" t="s">
        <v>11</v>
      </c>
      <c r="D247" s="4" t="s">
        <v>149</v>
      </c>
      <c r="E247" s="4" t="s">
        <v>742</v>
      </c>
      <c r="F247" s="4" t="s">
        <v>216</v>
      </c>
      <c r="G247" s="7">
        <v>68568.600000000006</v>
      </c>
    </row>
    <row r="248" spans="1:7" ht="22.5" customHeight="1">
      <c r="A248" s="80" t="s">
        <v>19</v>
      </c>
      <c r="B248" s="21"/>
      <c r="C248" s="81" t="s">
        <v>11</v>
      </c>
      <c r="D248" s="81" t="s">
        <v>20</v>
      </c>
      <c r="E248" s="29"/>
      <c r="F248" s="29"/>
      <c r="G248" s="9">
        <f t="shared" ref="G248" si="53">SUM(G249+G256+G268+G274+G291)+G286+G283</f>
        <v>26656.7</v>
      </c>
    </row>
    <row r="249" spans="1:7" ht="47.25" hidden="1">
      <c r="A249" s="80" t="s">
        <v>477</v>
      </c>
      <c r="B249" s="21"/>
      <c r="C249" s="81" t="s">
        <v>11</v>
      </c>
      <c r="D249" s="81" t="s">
        <v>20</v>
      </c>
      <c r="E249" s="29" t="s">
        <v>478</v>
      </c>
      <c r="F249" s="29"/>
      <c r="G249" s="9">
        <f t="shared" ref="G249" si="54">SUM(G253)+G250</f>
        <v>0</v>
      </c>
    </row>
    <row r="250" spans="1:7" hidden="1">
      <c r="A250" s="2" t="s">
        <v>27</v>
      </c>
      <c r="B250" s="21"/>
      <c r="C250" s="81" t="s">
        <v>11</v>
      </c>
      <c r="D250" s="81" t="s">
        <v>20</v>
      </c>
      <c r="E250" s="29" t="s">
        <v>626</v>
      </c>
      <c r="F250" s="29"/>
      <c r="G250" s="9">
        <f t="shared" ref="G250:G251" si="55">SUM(G251)</f>
        <v>0</v>
      </c>
    </row>
    <row r="251" spans="1:7" ht="31.5" hidden="1">
      <c r="A251" s="80" t="s">
        <v>204</v>
      </c>
      <c r="B251" s="21"/>
      <c r="C251" s="81" t="s">
        <v>11</v>
      </c>
      <c r="D251" s="81" t="s">
        <v>20</v>
      </c>
      <c r="E251" s="29" t="s">
        <v>627</v>
      </c>
      <c r="F251" s="29"/>
      <c r="G251" s="9">
        <f t="shared" si="55"/>
        <v>0</v>
      </c>
    </row>
    <row r="252" spans="1:7" ht="31.5" hidden="1">
      <c r="A252" s="32" t="s">
        <v>41</v>
      </c>
      <c r="B252" s="21"/>
      <c r="C252" s="81" t="s">
        <v>11</v>
      </c>
      <c r="D252" s="81" t="s">
        <v>20</v>
      </c>
      <c r="E252" s="29" t="s">
        <v>627</v>
      </c>
      <c r="F252" s="29">
        <v>200</v>
      </c>
      <c r="G252" s="9"/>
    </row>
    <row r="253" spans="1:7" ht="47.25" hidden="1">
      <c r="A253" s="80" t="s">
        <v>16</v>
      </c>
      <c r="B253" s="21"/>
      <c r="C253" s="81" t="s">
        <v>11</v>
      </c>
      <c r="D253" s="81" t="s">
        <v>20</v>
      </c>
      <c r="E253" s="81" t="s">
        <v>615</v>
      </c>
      <c r="F253" s="29"/>
      <c r="G253" s="9">
        <f t="shared" ref="G253:G254" si="56">SUM(G254)</f>
        <v>0</v>
      </c>
    </row>
    <row r="254" spans="1:7" ht="31.5" hidden="1">
      <c r="A254" s="80" t="s">
        <v>204</v>
      </c>
      <c r="B254" s="21"/>
      <c r="C254" s="81" t="s">
        <v>11</v>
      </c>
      <c r="D254" s="81" t="s">
        <v>20</v>
      </c>
      <c r="E254" s="81" t="s">
        <v>616</v>
      </c>
      <c r="F254" s="81"/>
      <c r="G254" s="9">
        <f t="shared" si="56"/>
        <v>0</v>
      </c>
    </row>
    <row r="255" spans="1:7" hidden="1">
      <c r="A255" s="80" t="s">
        <v>18</v>
      </c>
      <c r="B255" s="21"/>
      <c r="C255" s="81" t="s">
        <v>11</v>
      </c>
      <c r="D255" s="81" t="s">
        <v>20</v>
      </c>
      <c r="E255" s="81" t="s">
        <v>616</v>
      </c>
      <c r="F255" s="81" t="s">
        <v>83</v>
      </c>
      <c r="G255" s="9"/>
    </row>
    <row r="256" spans="1:7" ht="31.5">
      <c r="A256" s="80" t="s">
        <v>481</v>
      </c>
      <c r="B256" s="21"/>
      <c r="C256" s="81" t="s">
        <v>11</v>
      </c>
      <c r="D256" s="81" t="s">
        <v>20</v>
      </c>
      <c r="E256" s="81" t="s">
        <v>202</v>
      </c>
      <c r="F256" s="29"/>
      <c r="G256" s="9">
        <f>SUM(G257)+G259</f>
        <v>12904.9</v>
      </c>
    </row>
    <row r="257" spans="1:7" ht="31.5" hidden="1">
      <c r="A257" s="80" t="s">
        <v>85</v>
      </c>
      <c r="B257" s="21"/>
      <c r="C257" s="81" t="s">
        <v>11</v>
      </c>
      <c r="D257" s="81" t="s">
        <v>20</v>
      </c>
      <c r="E257" s="81" t="s">
        <v>530</v>
      </c>
      <c r="F257" s="29"/>
      <c r="G257" s="9">
        <f>SUM(G258)</f>
        <v>0</v>
      </c>
    </row>
    <row r="258" spans="1:7" ht="31.5" hidden="1">
      <c r="A258" s="32" t="s">
        <v>41</v>
      </c>
      <c r="B258" s="21"/>
      <c r="C258" s="81" t="s">
        <v>11</v>
      </c>
      <c r="D258" s="81" t="s">
        <v>20</v>
      </c>
      <c r="E258" s="81" t="s">
        <v>530</v>
      </c>
      <c r="F258" s="29">
        <v>200</v>
      </c>
      <c r="G258" s="9"/>
    </row>
    <row r="259" spans="1:7" ht="31.5">
      <c r="A259" s="80" t="s">
        <v>56</v>
      </c>
      <c r="B259" s="21"/>
      <c r="C259" s="81" t="s">
        <v>11</v>
      </c>
      <c r="D259" s="81" t="s">
        <v>20</v>
      </c>
      <c r="E259" s="91" t="s">
        <v>479</v>
      </c>
      <c r="F259" s="29"/>
      <c r="G259" s="9">
        <f t="shared" ref="G259" si="57">SUM(G262)+G264+G260</f>
        <v>12904.9</v>
      </c>
    </row>
    <row r="260" spans="1:7" ht="31.5">
      <c r="A260" s="80" t="s">
        <v>921</v>
      </c>
      <c r="B260" s="21"/>
      <c r="C260" s="81" t="s">
        <v>11</v>
      </c>
      <c r="D260" s="81" t="s">
        <v>20</v>
      </c>
      <c r="E260" s="81" t="s">
        <v>920</v>
      </c>
      <c r="F260" s="29"/>
      <c r="G260" s="9">
        <f t="shared" ref="G260" si="58">SUM(G261)</f>
        <v>2000</v>
      </c>
    </row>
    <row r="261" spans="1:7" ht="31.5">
      <c r="A261" s="80" t="s">
        <v>199</v>
      </c>
      <c r="B261" s="21"/>
      <c r="C261" s="81" t="s">
        <v>11</v>
      </c>
      <c r="D261" s="81" t="s">
        <v>20</v>
      </c>
      <c r="E261" s="83" t="s">
        <v>920</v>
      </c>
      <c r="F261" s="29">
        <v>600</v>
      </c>
      <c r="G261" s="9">
        <v>2000</v>
      </c>
    </row>
    <row r="262" spans="1:7" ht="31.5">
      <c r="A262" s="80" t="s">
        <v>759</v>
      </c>
      <c r="B262" s="21"/>
      <c r="C262" s="81" t="s">
        <v>11</v>
      </c>
      <c r="D262" s="81" t="s">
        <v>20</v>
      </c>
      <c r="E262" s="83" t="s">
        <v>480</v>
      </c>
      <c r="F262" s="83"/>
      <c r="G262" s="9">
        <f>SUM(G263)</f>
        <v>6654.9</v>
      </c>
    </row>
    <row r="263" spans="1:7" ht="31.5">
      <c r="A263" s="80" t="s">
        <v>199</v>
      </c>
      <c r="B263" s="21"/>
      <c r="C263" s="81" t="s">
        <v>11</v>
      </c>
      <c r="D263" s="81" t="s">
        <v>20</v>
      </c>
      <c r="E263" s="83" t="s">
        <v>480</v>
      </c>
      <c r="F263" s="83" t="s">
        <v>109</v>
      </c>
      <c r="G263" s="9">
        <v>6654.9</v>
      </c>
    </row>
    <row r="264" spans="1:7">
      <c r="A264" s="80" t="s">
        <v>482</v>
      </c>
      <c r="B264" s="21"/>
      <c r="C264" s="81" t="s">
        <v>11</v>
      </c>
      <c r="D264" s="81" t="s">
        <v>20</v>
      </c>
      <c r="E264" s="83" t="s">
        <v>203</v>
      </c>
      <c r="F264" s="83"/>
      <c r="G264" s="9">
        <f>G267</f>
        <v>4250</v>
      </c>
    </row>
    <row r="265" spans="1:7" ht="31.5">
      <c r="A265" s="95" t="s">
        <v>56</v>
      </c>
      <c r="B265" s="21"/>
      <c r="C265" s="81" t="s">
        <v>11</v>
      </c>
      <c r="D265" s="81" t="s">
        <v>20</v>
      </c>
      <c r="E265" s="83" t="s">
        <v>978</v>
      </c>
      <c r="F265" s="83"/>
      <c r="G265" s="9">
        <f>SUM(G267)</f>
        <v>4250</v>
      </c>
    </row>
    <row r="266" spans="1:7" ht="31.5">
      <c r="A266" s="90" t="s">
        <v>759</v>
      </c>
      <c r="B266" s="21"/>
      <c r="C266" s="89" t="s">
        <v>11</v>
      </c>
      <c r="D266" s="89" t="s">
        <v>20</v>
      </c>
      <c r="E266" s="91" t="s">
        <v>985</v>
      </c>
      <c r="F266" s="91"/>
      <c r="G266" s="9">
        <f t="shared" ref="G266" si="59">SUM(G267)</f>
        <v>4250</v>
      </c>
    </row>
    <row r="267" spans="1:7" ht="31.5">
      <c r="A267" s="82" t="s">
        <v>199</v>
      </c>
      <c r="B267" s="21"/>
      <c r="C267" s="81" t="s">
        <v>11</v>
      </c>
      <c r="D267" s="81" t="s">
        <v>20</v>
      </c>
      <c r="E267" s="91" t="s">
        <v>985</v>
      </c>
      <c r="F267" s="91" t="s">
        <v>109</v>
      </c>
      <c r="G267" s="9">
        <v>4250</v>
      </c>
    </row>
    <row r="268" spans="1:7" ht="31.5">
      <c r="A268" s="2" t="s">
        <v>483</v>
      </c>
      <c r="B268" s="4"/>
      <c r="C268" s="4" t="s">
        <v>11</v>
      </c>
      <c r="D268" s="4" t="s">
        <v>20</v>
      </c>
      <c r="E268" s="4" t="s">
        <v>255</v>
      </c>
      <c r="F268" s="4"/>
      <c r="G268" s="7">
        <f t="shared" ref="G268:G269" si="60">SUM(G269)</f>
        <v>9359.2000000000007</v>
      </c>
    </row>
    <row r="269" spans="1:7" ht="31.5">
      <c r="A269" s="2" t="s">
        <v>484</v>
      </c>
      <c r="B269" s="4"/>
      <c r="C269" s="4" t="s">
        <v>11</v>
      </c>
      <c r="D269" s="4" t="s">
        <v>20</v>
      </c>
      <c r="E269" s="4" t="s">
        <v>256</v>
      </c>
      <c r="F269" s="4"/>
      <c r="G269" s="7">
        <f t="shared" si="60"/>
        <v>9359.2000000000007</v>
      </c>
    </row>
    <row r="270" spans="1:7" ht="31.5">
      <c r="A270" s="2" t="s">
        <v>34</v>
      </c>
      <c r="B270" s="4"/>
      <c r="C270" s="4" t="s">
        <v>11</v>
      </c>
      <c r="D270" s="4" t="s">
        <v>20</v>
      </c>
      <c r="E270" s="4" t="s">
        <v>257</v>
      </c>
      <c r="F270" s="4"/>
      <c r="G270" s="7">
        <f>SUM(G271:G273)</f>
        <v>9359.2000000000007</v>
      </c>
    </row>
    <row r="271" spans="1:7" ht="47.25">
      <c r="A271" s="2" t="s">
        <v>40</v>
      </c>
      <c r="B271" s="4"/>
      <c r="C271" s="4" t="s">
        <v>11</v>
      </c>
      <c r="D271" s="4" t="s">
        <v>20</v>
      </c>
      <c r="E271" s="4" t="s">
        <v>257</v>
      </c>
      <c r="F271" s="4" t="s">
        <v>76</v>
      </c>
      <c r="G271" s="7">
        <v>8426.2000000000007</v>
      </c>
    </row>
    <row r="272" spans="1:7" ht="31.5">
      <c r="A272" s="2" t="s">
        <v>41</v>
      </c>
      <c r="B272" s="4"/>
      <c r="C272" s="4" t="s">
        <v>11</v>
      </c>
      <c r="D272" s="4" t="s">
        <v>20</v>
      </c>
      <c r="E272" s="4" t="s">
        <v>257</v>
      </c>
      <c r="F272" s="4" t="s">
        <v>78</v>
      </c>
      <c r="G272" s="7">
        <v>921.4</v>
      </c>
    </row>
    <row r="273" spans="1:7">
      <c r="A273" s="2" t="s">
        <v>18</v>
      </c>
      <c r="B273" s="4"/>
      <c r="C273" s="4" t="s">
        <v>11</v>
      </c>
      <c r="D273" s="4" t="s">
        <v>20</v>
      </c>
      <c r="E273" s="4" t="s">
        <v>257</v>
      </c>
      <c r="F273" s="4" t="s">
        <v>83</v>
      </c>
      <c r="G273" s="7">
        <v>11.6</v>
      </c>
    </row>
    <row r="274" spans="1:7" ht="47.25">
      <c r="A274" s="34" t="s">
        <v>785</v>
      </c>
      <c r="B274" s="21"/>
      <c r="C274" s="81" t="s">
        <v>11</v>
      </c>
      <c r="D274" s="81" t="s">
        <v>20</v>
      </c>
      <c r="E274" s="29" t="s">
        <v>486</v>
      </c>
      <c r="F274" s="81"/>
      <c r="G274" s="9">
        <f t="shared" ref="G274" si="61">SUM(G275)+G281</f>
        <v>3502.4</v>
      </c>
    </row>
    <row r="275" spans="1:7">
      <c r="A275" s="2" t="s">
        <v>27</v>
      </c>
      <c r="B275" s="21"/>
      <c r="C275" s="81" t="s">
        <v>11</v>
      </c>
      <c r="D275" s="81" t="s">
        <v>20</v>
      </c>
      <c r="E275" s="29" t="s">
        <v>487</v>
      </c>
      <c r="F275" s="81"/>
      <c r="G275" s="9">
        <f>SUM(G276+G277+G279)</f>
        <v>3502.4</v>
      </c>
    </row>
    <row r="276" spans="1:7" ht="31.5">
      <c r="A276" s="2" t="s">
        <v>41</v>
      </c>
      <c r="B276" s="21"/>
      <c r="C276" s="81" t="s">
        <v>11</v>
      </c>
      <c r="D276" s="81" t="s">
        <v>20</v>
      </c>
      <c r="E276" s="29" t="s">
        <v>487</v>
      </c>
      <c r="F276" s="81" t="s">
        <v>78</v>
      </c>
      <c r="G276" s="9">
        <v>1479.2</v>
      </c>
    </row>
    <row r="277" spans="1:7" ht="31.5">
      <c r="A277" s="80" t="s">
        <v>707</v>
      </c>
      <c r="B277" s="21"/>
      <c r="C277" s="81" t="s">
        <v>11</v>
      </c>
      <c r="D277" s="81" t="s">
        <v>20</v>
      </c>
      <c r="E277" s="29" t="s">
        <v>856</v>
      </c>
      <c r="F277" s="29"/>
      <c r="G277" s="9">
        <f>SUM(G278)</f>
        <v>2023.2</v>
      </c>
    </row>
    <row r="278" spans="1:7" ht="31.5">
      <c r="A278" s="80" t="s">
        <v>41</v>
      </c>
      <c r="B278" s="21"/>
      <c r="C278" s="81" t="s">
        <v>11</v>
      </c>
      <c r="D278" s="81" t="s">
        <v>20</v>
      </c>
      <c r="E278" s="29" t="s">
        <v>856</v>
      </c>
      <c r="F278" s="29">
        <v>200</v>
      </c>
      <c r="G278" s="9">
        <v>2023.2</v>
      </c>
    </row>
    <row r="279" spans="1:7" ht="31.5" hidden="1">
      <c r="A279" s="80" t="s">
        <v>753</v>
      </c>
      <c r="B279" s="21"/>
      <c r="C279" s="81" t="s">
        <v>11</v>
      </c>
      <c r="D279" s="81" t="s">
        <v>20</v>
      </c>
      <c r="E279" s="29" t="s">
        <v>663</v>
      </c>
      <c r="F279" s="29"/>
      <c r="G279" s="9">
        <f>SUM(G280)</f>
        <v>0</v>
      </c>
    </row>
    <row r="280" spans="1:7" ht="31.5" hidden="1">
      <c r="A280" s="80" t="s">
        <v>41</v>
      </c>
      <c r="B280" s="21"/>
      <c r="C280" s="81" t="s">
        <v>11</v>
      </c>
      <c r="D280" s="81" t="s">
        <v>20</v>
      </c>
      <c r="E280" s="29" t="s">
        <v>663</v>
      </c>
      <c r="F280" s="29">
        <v>200</v>
      </c>
      <c r="G280" s="9">
        <v>0</v>
      </c>
    </row>
    <row r="281" spans="1:7" ht="31.5" hidden="1">
      <c r="A281" s="34" t="s">
        <v>637</v>
      </c>
      <c r="B281" s="21"/>
      <c r="C281" s="81" t="s">
        <v>11</v>
      </c>
      <c r="D281" s="81" t="s">
        <v>20</v>
      </c>
      <c r="E281" s="29" t="s">
        <v>664</v>
      </c>
      <c r="F281" s="81"/>
      <c r="G281" s="9">
        <f t="shared" ref="G281" si="62">SUM(G282)</f>
        <v>0</v>
      </c>
    </row>
    <row r="282" spans="1:7" ht="31.5" hidden="1">
      <c r="A282" s="34" t="s">
        <v>41</v>
      </c>
      <c r="B282" s="21"/>
      <c r="C282" s="81" t="s">
        <v>11</v>
      </c>
      <c r="D282" s="81" t="s">
        <v>20</v>
      </c>
      <c r="E282" s="29" t="s">
        <v>664</v>
      </c>
      <c r="F282" s="81" t="s">
        <v>78</v>
      </c>
      <c r="G282" s="9"/>
    </row>
    <row r="283" spans="1:7" ht="31.5" hidden="1">
      <c r="A283" s="32" t="s">
        <v>720</v>
      </c>
      <c r="B283" s="21"/>
      <c r="C283" s="81" t="s">
        <v>11</v>
      </c>
      <c r="D283" s="81" t="s">
        <v>20</v>
      </c>
      <c r="E283" s="29" t="s">
        <v>721</v>
      </c>
      <c r="F283" s="81"/>
      <c r="G283" s="9">
        <f t="shared" ref="G283:G284" si="63">SUM(G284)</f>
        <v>0</v>
      </c>
    </row>
    <row r="284" spans="1:7" hidden="1">
      <c r="A284" s="2" t="s">
        <v>27</v>
      </c>
      <c r="B284" s="21"/>
      <c r="C284" s="81" t="s">
        <v>11</v>
      </c>
      <c r="D284" s="81" t="s">
        <v>20</v>
      </c>
      <c r="E284" s="29" t="s">
        <v>722</v>
      </c>
      <c r="F284" s="81"/>
      <c r="G284" s="9">
        <f t="shared" si="63"/>
        <v>0</v>
      </c>
    </row>
    <row r="285" spans="1:7" ht="31.5" hidden="1">
      <c r="A285" s="2" t="s">
        <v>41</v>
      </c>
      <c r="B285" s="21"/>
      <c r="C285" s="81" t="s">
        <v>11</v>
      </c>
      <c r="D285" s="81" t="s">
        <v>20</v>
      </c>
      <c r="E285" s="29" t="s">
        <v>722</v>
      </c>
      <c r="F285" s="81" t="s">
        <v>78</v>
      </c>
      <c r="G285" s="9"/>
    </row>
    <row r="286" spans="1:7" ht="47.25">
      <c r="A286" s="80" t="s">
        <v>634</v>
      </c>
      <c r="B286" s="21"/>
      <c r="C286" s="81" t="s">
        <v>11</v>
      </c>
      <c r="D286" s="81" t="s">
        <v>20</v>
      </c>
      <c r="E286" s="29" t="s">
        <v>535</v>
      </c>
      <c r="F286" s="81"/>
      <c r="G286" s="9">
        <f t="shared" ref="G286" si="64">SUM(G289)+G287</f>
        <v>882</v>
      </c>
    </row>
    <row r="287" spans="1:7" ht="44.25" hidden="1" customHeight="1">
      <c r="A287" s="80" t="s">
        <v>640</v>
      </c>
      <c r="B287" s="21"/>
      <c r="C287" s="81" t="s">
        <v>11</v>
      </c>
      <c r="D287" s="81" t="s">
        <v>20</v>
      </c>
      <c r="E287" s="29" t="s">
        <v>638</v>
      </c>
      <c r="F287" s="81"/>
      <c r="G287" s="9"/>
    </row>
    <row r="288" spans="1:7" ht="31.5" hidden="1">
      <c r="A288" s="32" t="s">
        <v>199</v>
      </c>
      <c r="B288" s="21"/>
      <c r="C288" s="81" t="s">
        <v>11</v>
      </c>
      <c r="D288" s="81" t="s">
        <v>20</v>
      </c>
      <c r="E288" s="29" t="s">
        <v>638</v>
      </c>
      <c r="F288" s="81" t="s">
        <v>109</v>
      </c>
      <c r="G288" s="9"/>
    </row>
    <row r="289" spans="1:7" ht="36.75" customHeight="1">
      <c r="A289" s="80" t="s">
        <v>635</v>
      </c>
      <c r="B289" s="21"/>
      <c r="C289" s="81" t="s">
        <v>11</v>
      </c>
      <c r="D289" s="81" t="s">
        <v>20</v>
      </c>
      <c r="E289" s="29" t="s">
        <v>639</v>
      </c>
      <c r="F289" s="81"/>
      <c r="G289" s="9">
        <f t="shared" ref="G289" si="65">SUM(G290)</f>
        <v>882</v>
      </c>
    </row>
    <row r="290" spans="1:7" ht="31.5">
      <c r="A290" s="32" t="s">
        <v>199</v>
      </c>
      <c r="B290" s="21"/>
      <c r="C290" s="81" t="s">
        <v>11</v>
      </c>
      <c r="D290" s="81" t="s">
        <v>20</v>
      </c>
      <c r="E290" s="29" t="s">
        <v>639</v>
      </c>
      <c r="F290" s="81" t="s">
        <v>109</v>
      </c>
      <c r="G290" s="9">
        <v>882</v>
      </c>
    </row>
    <row r="291" spans="1:7">
      <c r="A291" s="2" t="s">
        <v>27</v>
      </c>
      <c r="B291" s="21"/>
      <c r="C291" s="81" t="s">
        <v>11</v>
      </c>
      <c r="D291" s="81" t="s">
        <v>20</v>
      </c>
      <c r="E291" s="29" t="s">
        <v>168</v>
      </c>
      <c r="F291" s="81"/>
      <c r="G291" s="9">
        <f t="shared" ref="G291:G292" si="66">SUM(G292)</f>
        <v>8.1999999999999993</v>
      </c>
    </row>
    <row r="292" spans="1:7">
      <c r="A292" s="2" t="s">
        <v>27</v>
      </c>
      <c r="B292" s="21"/>
      <c r="C292" s="81" t="s">
        <v>11</v>
      </c>
      <c r="D292" s="81" t="s">
        <v>20</v>
      </c>
      <c r="E292" s="29" t="s">
        <v>369</v>
      </c>
      <c r="F292" s="81"/>
      <c r="G292" s="9">
        <f t="shared" si="66"/>
        <v>8.1999999999999993</v>
      </c>
    </row>
    <row r="293" spans="1:7">
      <c r="A293" s="2" t="s">
        <v>27</v>
      </c>
      <c r="B293" s="21"/>
      <c r="C293" s="81" t="s">
        <v>11</v>
      </c>
      <c r="D293" s="81" t="s">
        <v>20</v>
      </c>
      <c r="E293" s="29" t="s">
        <v>369</v>
      </c>
      <c r="F293" s="81" t="s">
        <v>83</v>
      </c>
      <c r="G293" s="9">
        <v>8.1999999999999993</v>
      </c>
    </row>
    <row r="294" spans="1:7">
      <c r="A294" s="80" t="s">
        <v>206</v>
      </c>
      <c r="B294" s="21"/>
      <c r="C294" s="81" t="s">
        <v>146</v>
      </c>
      <c r="D294" s="81"/>
      <c r="E294" s="29"/>
      <c r="F294" s="81"/>
      <c r="G294" s="9">
        <f>SUM(G295+G310+G357+G432)</f>
        <v>635407</v>
      </c>
    </row>
    <row r="295" spans="1:7">
      <c r="A295" s="80" t="s">
        <v>151</v>
      </c>
      <c r="B295" s="21"/>
      <c r="C295" s="81" t="s">
        <v>146</v>
      </c>
      <c r="D295" s="81" t="s">
        <v>26</v>
      </c>
      <c r="E295" s="29"/>
      <c r="F295" s="81"/>
      <c r="G295" s="9">
        <f>SUM(G296)</f>
        <v>41609.299999999996</v>
      </c>
    </row>
    <row r="296" spans="1:7" ht="31.5">
      <c r="A296" s="80" t="s">
        <v>713</v>
      </c>
      <c r="B296" s="21"/>
      <c r="C296" s="81" t="s">
        <v>146</v>
      </c>
      <c r="D296" s="81" t="s">
        <v>26</v>
      </c>
      <c r="E296" s="29" t="s">
        <v>207</v>
      </c>
      <c r="F296" s="81"/>
      <c r="G296" s="9">
        <f>SUM(G297)</f>
        <v>41609.299999999996</v>
      </c>
    </row>
    <row r="297" spans="1:7" ht="31.5">
      <c r="A297" s="80" t="s">
        <v>315</v>
      </c>
      <c r="B297" s="21"/>
      <c r="C297" s="81" t="s">
        <v>208</v>
      </c>
      <c r="D297" s="81" t="s">
        <v>26</v>
      </c>
      <c r="E297" s="29" t="s">
        <v>209</v>
      </c>
      <c r="F297" s="81"/>
      <c r="G297" s="9">
        <f>SUM(G300)+G298</f>
        <v>41609.299999999996</v>
      </c>
    </row>
    <row r="298" spans="1:7">
      <c r="A298" s="2" t="s">
        <v>27</v>
      </c>
      <c r="B298" s="21"/>
      <c r="C298" s="81" t="s">
        <v>208</v>
      </c>
      <c r="D298" s="81" t="s">
        <v>26</v>
      </c>
      <c r="E298" s="29" t="s">
        <v>534</v>
      </c>
      <c r="F298" s="81"/>
      <c r="G298" s="9">
        <f>SUM(G299)</f>
        <v>2612.6</v>
      </c>
    </row>
    <row r="299" spans="1:7">
      <c r="A299" s="2" t="s">
        <v>18</v>
      </c>
      <c r="B299" s="21"/>
      <c r="C299" s="81" t="s">
        <v>208</v>
      </c>
      <c r="D299" s="81" t="s">
        <v>26</v>
      </c>
      <c r="E299" s="29" t="s">
        <v>534</v>
      </c>
      <c r="F299" s="81" t="s">
        <v>83</v>
      </c>
      <c r="G299" s="9">
        <v>2612.6</v>
      </c>
    </row>
    <row r="300" spans="1:7" ht="31.5">
      <c r="A300" s="80" t="s">
        <v>786</v>
      </c>
      <c r="B300" s="21"/>
      <c r="C300" s="81" t="s">
        <v>208</v>
      </c>
      <c r="D300" s="81" t="s">
        <v>26</v>
      </c>
      <c r="E300" s="29" t="s">
        <v>618</v>
      </c>
      <c r="F300" s="81"/>
      <c r="G300" s="9">
        <f>SUM(G304)+G307+G301</f>
        <v>38996.699999999997</v>
      </c>
    </row>
    <row r="301" spans="1:7" ht="47.25">
      <c r="A301" s="80" t="s">
        <v>621</v>
      </c>
      <c r="B301" s="21"/>
      <c r="C301" s="81" t="s">
        <v>208</v>
      </c>
      <c r="D301" s="81" t="s">
        <v>26</v>
      </c>
      <c r="E301" s="29" t="s">
        <v>620</v>
      </c>
      <c r="F301" s="81"/>
      <c r="G301" s="9">
        <f>SUM(G302:G303)</f>
        <v>8949.7000000000007</v>
      </c>
    </row>
    <row r="302" spans="1:7" ht="31.5">
      <c r="A302" s="2" t="s">
        <v>235</v>
      </c>
      <c r="B302" s="21"/>
      <c r="C302" s="81" t="s">
        <v>208</v>
      </c>
      <c r="D302" s="81" t="s">
        <v>26</v>
      </c>
      <c r="E302" s="29" t="s">
        <v>620</v>
      </c>
      <c r="F302" s="81" t="s">
        <v>216</v>
      </c>
      <c r="G302" s="9">
        <v>8910.7000000000007</v>
      </c>
    </row>
    <row r="303" spans="1:7">
      <c r="A303" s="2" t="s">
        <v>18</v>
      </c>
      <c r="B303" s="21"/>
      <c r="C303" s="88" t="s">
        <v>208</v>
      </c>
      <c r="D303" s="88" t="s">
        <v>26</v>
      </c>
      <c r="E303" s="29" t="s">
        <v>620</v>
      </c>
      <c r="F303" s="88" t="s">
        <v>83</v>
      </c>
      <c r="G303" s="9">
        <v>39</v>
      </c>
    </row>
    <row r="304" spans="1:7" ht="31.5">
      <c r="A304" s="80" t="s">
        <v>848</v>
      </c>
      <c r="B304" s="21"/>
      <c r="C304" s="81" t="s">
        <v>208</v>
      </c>
      <c r="D304" s="81" t="s">
        <v>26</v>
      </c>
      <c r="E304" s="29" t="s">
        <v>617</v>
      </c>
      <c r="F304" s="88"/>
      <c r="G304" s="9">
        <f>SUM(G305:G306)</f>
        <v>30008</v>
      </c>
    </row>
    <row r="305" spans="1:7" ht="31.5">
      <c r="A305" s="2" t="s">
        <v>235</v>
      </c>
      <c r="B305" s="21"/>
      <c r="C305" s="81" t="s">
        <v>208</v>
      </c>
      <c r="D305" s="81" t="s">
        <v>26</v>
      </c>
      <c r="E305" s="29" t="s">
        <v>617</v>
      </c>
      <c r="F305" s="88" t="s">
        <v>216</v>
      </c>
      <c r="G305" s="9">
        <v>29877.1</v>
      </c>
    </row>
    <row r="306" spans="1:7">
      <c r="A306" s="2" t="s">
        <v>18</v>
      </c>
      <c r="B306" s="21"/>
      <c r="C306" s="88" t="s">
        <v>208</v>
      </c>
      <c r="D306" s="88" t="s">
        <v>26</v>
      </c>
      <c r="E306" s="29" t="s">
        <v>617</v>
      </c>
      <c r="F306" s="88" t="s">
        <v>83</v>
      </c>
      <c r="G306" s="9">
        <v>130.9</v>
      </c>
    </row>
    <row r="307" spans="1:7" ht="31.5">
      <c r="A307" s="80" t="s">
        <v>857</v>
      </c>
      <c r="B307" s="21"/>
      <c r="C307" s="81" t="s">
        <v>208</v>
      </c>
      <c r="D307" s="81" t="s">
        <v>26</v>
      </c>
      <c r="E307" s="29" t="s">
        <v>636</v>
      </c>
      <c r="F307" s="91"/>
      <c r="G307" s="9">
        <f t="shared" ref="G307" si="67">SUM(G308:G309)</f>
        <v>39</v>
      </c>
    </row>
    <row r="308" spans="1:7" ht="31.5">
      <c r="A308" s="2" t="s">
        <v>235</v>
      </c>
      <c r="B308" s="21"/>
      <c r="C308" s="81" t="s">
        <v>208</v>
      </c>
      <c r="D308" s="81" t="s">
        <v>26</v>
      </c>
      <c r="E308" s="29" t="s">
        <v>636</v>
      </c>
      <c r="F308" s="91" t="s">
        <v>216</v>
      </c>
      <c r="G308" s="9">
        <v>38.799999999999997</v>
      </c>
    </row>
    <row r="309" spans="1:7">
      <c r="A309" s="2" t="s">
        <v>18</v>
      </c>
      <c r="B309" s="21"/>
      <c r="C309" s="91" t="s">
        <v>208</v>
      </c>
      <c r="D309" s="91" t="s">
        <v>26</v>
      </c>
      <c r="E309" s="29" t="s">
        <v>636</v>
      </c>
      <c r="F309" s="91" t="s">
        <v>83</v>
      </c>
      <c r="G309" s="9">
        <v>0.2</v>
      </c>
    </row>
    <row r="310" spans="1:7">
      <c r="A310" s="2" t="s">
        <v>152</v>
      </c>
      <c r="B310" s="4"/>
      <c r="C310" s="4" t="s">
        <v>146</v>
      </c>
      <c r="D310" s="4" t="s">
        <v>33</v>
      </c>
      <c r="E310" s="4"/>
      <c r="F310" s="4"/>
      <c r="G310" s="7">
        <f>SUM(G311+G315+G318+G340+G349+G354)</f>
        <v>102618.1</v>
      </c>
    </row>
    <row r="311" spans="1:7" ht="31.5">
      <c r="A311" s="2" t="s">
        <v>489</v>
      </c>
      <c r="B311" s="4"/>
      <c r="C311" s="4" t="s">
        <v>146</v>
      </c>
      <c r="D311" s="4" t="s">
        <v>33</v>
      </c>
      <c r="E311" s="4" t="s">
        <v>258</v>
      </c>
      <c r="F311" s="4"/>
      <c r="G311" s="7">
        <f t="shared" ref="G311" si="68">SUM(G312)</f>
        <v>4480</v>
      </c>
    </row>
    <row r="312" spans="1:7">
      <c r="A312" s="2" t="s">
        <v>27</v>
      </c>
      <c r="B312" s="4"/>
      <c r="C312" s="4" t="s">
        <v>146</v>
      </c>
      <c r="D312" s="4" t="s">
        <v>33</v>
      </c>
      <c r="E312" s="4" t="s">
        <v>259</v>
      </c>
      <c r="F312" s="4"/>
      <c r="G312" s="7">
        <f>SUM(G313:G314)</f>
        <v>4480</v>
      </c>
    </row>
    <row r="313" spans="1:7" ht="30.75" customHeight="1">
      <c r="A313" s="2" t="s">
        <v>41</v>
      </c>
      <c r="B313" s="4"/>
      <c r="C313" s="4" t="s">
        <v>146</v>
      </c>
      <c r="D313" s="4" t="s">
        <v>33</v>
      </c>
      <c r="E313" s="4" t="s">
        <v>259</v>
      </c>
      <c r="F313" s="4" t="s">
        <v>78</v>
      </c>
      <c r="G313" s="7">
        <v>480</v>
      </c>
    </row>
    <row r="314" spans="1:7" ht="21" customHeight="1">
      <c r="A314" s="2" t="s">
        <v>18</v>
      </c>
      <c r="B314" s="4"/>
      <c r="C314" s="4" t="s">
        <v>146</v>
      </c>
      <c r="D314" s="4" t="s">
        <v>33</v>
      </c>
      <c r="E314" s="4" t="s">
        <v>259</v>
      </c>
      <c r="F314" s="4" t="s">
        <v>83</v>
      </c>
      <c r="G314" s="7">
        <v>4000</v>
      </c>
    </row>
    <row r="315" spans="1:7" ht="31.5">
      <c r="A315" s="2" t="s">
        <v>490</v>
      </c>
      <c r="B315" s="4"/>
      <c r="C315" s="4" t="s">
        <v>146</v>
      </c>
      <c r="D315" s="4" t="s">
        <v>33</v>
      </c>
      <c r="E315" s="4" t="s">
        <v>260</v>
      </c>
      <c r="F315" s="4"/>
      <c r="G315" s="7">
        <f t="shared" ref="G315:G316" si="69">SUM(G316)</f>
        <v>1403.5</v>
      </c>
    </row>
    <row r="316" spans="1:7">
      <c r="A316" s="2" t="s">
        <v>27</v>
      </c>
      <c r="B316" s="4"/>
      <c r="C316" s="4" t="s">
        <v>146</v>
      </c>
      <c r="D316" s="4" t="s">
        <v>33</v>
      </c>
      <c r="E316" s="4" t="s">
        <v>261</v>
      </c>
      <c r="F316" s="4"/>
      <c r="G316" s="7">
        <f t="shared" si="69"/>
        <v>1403.5</v>
      </c>
    </row>
    <row r="317" spans="1:7" ht="31.5">
      <c r="A317" s="2" t="s">
        <v>41</v>
      </c>
      <c r="B317" s="4"/>
      <c r="C317" s="4" t="s">
        <v>146</v>
      </c>
      <c r="D317" s="4" t="s">
        <v>33</v>
      </c>
      <c r="E317" s="4" t="s">
        <v>261</v>
      </c>
      <c r="F317" s="4" t="s">
        <v>78</v>
      </c>
      <c r="G317" s="7">
        <v>1403.5</v>
      </c>
    </row>
    <row r="318" spans="1:7" ht="31.5">
      <c r="A318" s="2" t="s">
        <v>606</v>
      </c>
      <c r="B318" s="4"/>
      <c r="C318" s="4" t="s">
        <v>146</v>
      </c>
      <c r="D318" s="4" t="s">
        <v>33</v>
      </c>
      <c r="E318" s="4" t="s">
        <v>213</v>
      </c>
      <c r="F318" s="4"/>
      <c r="G318" s="7">
        <f>SUM(G319)</f>
        <v>29478.600000000002</v>
      </c>
    </row>
    <row r="319" spans="1:7">
      <c r="A319" s="2" t="s">
        <v>236</v>
      </c>
      <c r="B319" s="4"/>
      <c r="C319" s="4" t="s">
        <v>146</v>
      </c>
      <c r="D319" s="4" t="s">
        <v>33</v>
      </c>
      <c r="E319" s="4" t="s">
        <v>264</v>
      </c>
      <c r="F319" s="4"/>
      <c r="G319" s="7">
        <f>SUM(G330)+G320</f>
        <v>29478.600000000002</v>
      </c>
    </row>
    <row r="320" spans="1:7">
      <c r="A320" s="2" t="s">
        <v>27</v>
      </c>
      <c r="B320" s="4"/>
      <c r="C320" s="4" t="s">
        <v>146</v>
      </c>
      <c r="D320" s="4" t="s">
        <v>33</v>
      </c>
      <c r="E320" s="4" t="s">
        <v>378</v>
      </c>
      <c r="F320" s="4"/>
      <c r="G320" s="7">
        <f>SUM(G328)+G321+G322+G324+G326</f>
        <v>26764.800000000003</v>
      </c>
    </row>
    <row r="321" spans="1:7" ht="31.5">
      <c r="A321" s="2" t="s">
        <v>41</v>
      </c>
      <c r="B321" s="4"/>
      <c r="C321" s="4" t="s">
        <v>146</v>
      </c>
      <c r="D321" s="4" t="s">
        <v>33</v>
      </c>
      <c r="E321" s="4" t="s">
        <v>378</v>
      </c>
      <c r="F321" s="4" t="s">
        <v>78</v>
      </c>
      <c r="G321" s="7">
        <v>1484.2</v>
      </c>
    </row>
    <row r="322" spans="1:7" ht="31.5">
      <c r="A322" s="2" t="s">
        <v>965</v>
      </c>
      <c r="B322" s="4"/>
      <c r="C322" s="4" t="s">
        <v>146</v>
      </c>
      <c r="D322" s="4" t="s">
        <v>33</v>
      </c>
      <c r="E322" s="4" t="s">
        <v>962</v>
      </c>
      <c r="F322" s="4"/>
      <c r="G322" s="7">
        <f t="shared" ref="G322" si="70">SUM(G323)</f>
        <v>16640</v>
      </c>
    </row>
    <row r="323" spans="1:7" ht="31.5">
      <c r="A323" s="2" t="s">
        <v>41</v>
      </c>
      <c r="B323" s="4"/>
      <c r="C323" s="4" t="s">
        <v>146</v>
      </c>
      <c r="D323" s="4" t="s">
        <v>33</v>
      </c>
      <c r="E323" s="4" t="s">
        <v>962</v>
      </c>
      <c r="F323" s="4" t="s">
        <v>78</v>
      </c>
      <c r="G323" s="7">
        <v>16640</v>
      </c>
    </row>
    <row r="324" spans="1:7" ht="31.5">
      <c r="A324" s="2" t="s">
        <v>966</v>
      </c>
      <c r="B324" s="4"/>
      <c r="C324" s="4" t="s">
        <v>146</v>
      </c>
      <c r="D324" s="4" t="s">
        <v>33</v>
      </c>
      <c r="E324" s="4" t="s">
        <v>963</v>
      </c>
      <c r="F324" s="4"/>
      <c r="G324" s="7">
        <f t="shared" ref="G324" si="71">SUM(G325)</f>
        <v>8612.2000000000007</v>
      </c>
    </row>
    <row r="325" spans="1:7" ht="31.5">
      <c r="A325" s="2" t="s">
        <v>41</v>
      </c>
      <c r="B325" s="4"/>
      <c r="C325" s="4" t="s">
        <v>146</v>
      </c>
      <c r="D325" s="4" t="s">
        <v>33</v>
      </c>
      <c r="E325" s="4" t="s">
        <v>963</v>
      </c>
      <c r="F325" s="4" t="s">
        <v>78</v>
      </c>
      <c r="G325" s="7">
        <v>8612.2000000000007</v>
      </c>
    </row>
    <row r="326" spans="1:7" ht="31.5">
      <c r="A326" s="2" t="s">
        <v>967</v>
      </c>
      <c r="B326" s="4"/>
      <c r="C326" s="4" t="s">
        <v>146</v>
      </c>
      <c r="D326" s="4" t="s">
        <v>33</v>
      </c>
      <c r="E326" s="4" t="s">
        <v>964</v>
      </c>
      <c r="F326" s="4"/>
      <c r="G326" s="7">
        <f t="shared" ref="G326" si="72">SUM(G327)</f>
        <v>28.4</v>
      </c>
    </row>
    <row r="327" spans="1:7" ht="31.5">
      <c r="A327" s="2" t="s">
        <v>41</v>
      </c>
      <c r="B327" s="4"/>
      <c r="C327" s="4" t="s">
        <v>146</v>
      </c>
      <c r="D327" s="4" t="s">
        <v>33</v>
      </c>
      <c r="E327" s="4" t="s">
        <v>964</v>
      </c>
      <c r="F327" s="4" t="s">
        <v>78</v>
      </c>
      <c r="G327" s="7">
        <v>28.4</v>
      </c>
    </row>
    <row r="328" spans="1:7">
      <c r="A328" s="2" t="s">
        <v>756</v>
      </c>
      <c r="B328" s="4"/>
      <c r="C328" s="4" t="s">
        <v>146</v>
      </c>
      <c r="D328" s="4" t="s">
        <v>33</v>
      </c>
      <c r="E328" s="4" t="s">
        <v>693</v>
      </c>
      <c r="F328" s="4"/>
      <c r="G328" s="7">
        <f>SUM(G329)</f>
        <v>0</v>
      </c>
    </row>
    <row r="329" spans="1:7" ht="31.5">
      <c r="A329" s="2" t="s">
        <v>41</v>
      </c>
      <c r="B329" s="4"/>
      <c r="C329" s="4" t="s">
        <v>146</v>
      </c>
      <c r="D329" s="4" t="s">
        <v>33</v>
      </c>
      <c r="E329" s="4" t="s">
        <v>693</v>
      </c>
      <c r="F329" s="4" t="s">
        <v>78</v>
      </c>
      <c r="G329" s="7">
        <v>0</v>
      </c>
    </row>
    <row r="330" spans="1:7" ht="31.5">
      <c r="A330" s="2" t="s">
        <v>234</v>
      </c>
      <c r="B330" s="4"/>
      <c r="C330" s="4" t="s">
        <v>146</v>
      </c>
      <c r="D330" s="4" t="s">
        <v>33</v>
      </c>
      <c r="E330" s="4" t="s">
        <v>265</v>
      </c>
      <c r="F330" s="4"/>
      <c r="G330" s="7">
        <f t="shared" ref="G330" si="73">SUM(G331)+G338+G332+G334+G336</f>
        <v>2713.8</v>
      </c>
    </row>
    <row r="331" spans="1:7" ht="31.5">
      <c r="A331" s="2" t="s">
        <v>235</v>
      </c>
      <c r="B331" s="4"/>
      <c r="C331" s="4" t="s">
        <v>146</v>
      </c>
      <c r="D331" s="4" t="s">
        <v>33</v>
      </c>
      <c r="E331" s="4" t="s">
        <v>265</v>
      </c>
      <c r="F331" s="4" t="s">
        <v>216</v>
      </c>
      <c r="G331" s="7">
        <v>2713.8</v>
      </c>
    </row>
    <row r="332" spans="1:7" ht="31.5" hidden="1">
      <c r="A332" s="2" t="s">
        <v>965</v>
      </c>
      <c r="B332" s="4"/>
      <c r="C332" s="4" t="s">
        <v>146</v>
      </c>
      <c r="D332" s="4" t="s">
        <v>33</v>
      </c>
      <c r="E332" s="4" t="s">
        <v>968</v>
      </c>
      <c r="F332" s="4"/>
      <c r="G332" s="7">
        <f t="shared" ref="G332" si="74">SUM(G333)</f>
        <v>0</v>
      </c>
    </row>
    <row r="333" spans="1:7" ht="31.5" hidden="1">
      <c r="A333" s="2" t="s">
        <v>235</v>
      </c>
      <c r="B333" s="4"/>
      <c r="C333" s="4" t="s">
        <v>146</v>
      </c>
      <c r="D333" s="4" t="s">
        <v>33</v>
      </c>
      <c r="E333" s="4" t="s">
        <v>968</v>
      </c>
      <c r="F333" s="4" t="s">
        <v>216</v>
      </c>
      <c r="G333" s="7"/>
    </row>
    <row r="334" spans="1:7" ht="31.5" hidden="1">
      <c r="A334" s="2" t="s">
        <v>966</v>
      </c>
      <c r="B334" s="4"/>
      <c r="C334" s="4" t="s">
        <v>146</v>
      </c>
      <c r="D334" s="4" t="s">
        <v>33</v>
      </c>
      <c r="E334" s="4" t="s">
        <v>969</v>
      </c>
      <c r="F334" s="4"/>
      <c r="G334" s="7">
        <f t="shared" ref="G334" si="75">SUM(G335)</f>
        <v>0</v>
      </c>
    </row>
    <row r="335" spans="1:7" ht="31.5" hidden="1">
      <c r="A335" s="2" t="s">
        <v>235</v>
      </c>
      <c r="B335" s="4"/>
      <c r="C335" s="4" t="s">
        <v>146</v>
      </c>
      <c r="D335" s="4" t="s">
        <v>33</v>
      </c>
      <c r="E335" s="4" t="s">
        <v>969</v>
      </c>
      <c r="F335" s="4" t="s">
        <v>216</v>
      </c>
      <c r="G335" s="7"/>
    </row>
    <row r="336" spans="1:7" ht="31.5" hidden="1">
      <c r="A336" s="2" t="s">
        <v>967</v>
      </c>
      <c r="B336" s="4"/>
      <c r="C336" s="4" t="s">
        <v>146</v>
      </c>
      <c r="D336" s="4" t="s">
        <v>33</v>
      </c>
      <c r="E336" s="4" t="s">
        <v>970</v>
      </c>
      <c r="F336" s="4"/>
      <c r="G336" s="7">
        <f t="shared" ref="G336" si="76">SUM(G337)</f>
        <v>0</v>
      </c>
    </row>
    <row r="337" spans="1:7" ht="31.5" hidden="1">
      <c r="A337" s="2" t="s">
        <v>235</v>
      </c>
      <c r="B337" s="4"/>
      <c r="C337" s="4" t="s">
        <v>146</v>
      </c>
      <c r="D337" s="4" t="s">
        <v>33</v>
      </c>
      <c r="E337" s="4" t="s">
        <v>970</v>
      </c>
      <c r="F337" s="4" t="s">
        <v>216</v>
      </c>
      <c r="G337" s="7"/>
    </row>
    <row r="338" spans="1:7" hidden="1">
      <c r="A338" s="2" t="s">
        <v>756</v>
      </c>
      <c r="B338" s="4"/>
      <c r="C338" s="4" t="s">
        <v>146</v>
      </c>
      <c r="D338" s="4" t="s">
        <v>33</v>
      </c>
      <c r="E338" s="4" t="s">
        <v>737</v>
      </c>
      <c r="F338" s="4"/>
      <c r="G338" s="7">
        <f t="shared" ref="G338" si="77">SUM(G339)</f>
        <v>0</v>
      </c>
    </row>
    <row r="339" spans="1:7" ht="31.5" hidden="1">
      <c r="A339" s="2" t="s">
        <v>235</v>
      </c>
      <c r="B339" s="4"/>
      <c r="C339" s="4" t="s">
        <v>146</v>
      </c>
      <c r="D339" s="4" t="s">
        <v>33</v>
      </c>
      <c r="E339" s="4" t="s">
        <v>737</v>
      </c>
      <c r="F339" s="4" t="s">
        <v>216</v>
      </c>
      <c r="G339" s="7"/>
    </row>
    <row r="340" spans="1:7" ht="31.5" customHeight="1">
      <c r="A340" s="80" t="s">
        <v>469</v>
      </c>
      <c r="B340" s="4"/>
      <c r="C340" s="4" t="s">
        <v>146</v>
      </c>
      <c r="D340" s="4" t="s">
        <v>33</v>
      </c>
      <c r="E340" s="4" t="s">
        <v>191</v>
      </c>
      <c r="F340" s="4"/>
      <c r="G340" s="7">
        <f>SUM(G341)+G346</f>
        <v>60877.2</v>
      </c>
    </row>
    <row r="341" spans="1:7" ht="47.25">
      <c r="A341" s="80" t="s">
        <v>470</v>
      </c>
      <c r="B341" s="4"/>
      <c r="C341" s="4" t="s">
        <v>146</v>
      </c>
      <c r="D341" s="4" t="s">
        <v>33</v>
      </c>
      <c r="E341" s="4" t="s">
        <v>192</v>
      </c>
      <c r="F341" s="4"/>
      <c r="G341" s="7">
        <f>SUM(G342)+G344</f>
        <v>10399.200000000001</v>
      </c>
    </row>
    <row r="342" spans="1:7" ht="31.5">
      <c r="A342" s="80" t="s">
        <v>381</v>
      </c>
      <c r="B342" s="4"/>
      <c r="C342" s="4" t="s">
        <v>146</v>
      </c>
      <c r="D342" s="4" t="s">
        <v>33</v>
      </c>
      <c r="E342" s="4" t="s">
        <v>193</v>
      </c>
      <c r="F342" s="4"/>
      <c r="G342" s="7">
        <f>SUM(G343:G343)</f>
        <v>10399.200000000001</v>
      </c>
    </row>
    <row r="343" spans="1:7" ht="31.5">
      <c r="A343" s="2" t="s">
        <v>41</v>
      </c>
      <c r="B343" s="4"/>
      <c r="C343" s="4" t="s">
        <v>146</v>
      </c>
      <c r="D343" s="4" t="s">
        <v>33</v>
      </c>
      <c r="E343" s="4" t="s">
        <v>193</v>
      </c>
      <c r="F343" s="4" t="s">
        <v>78</v>
      </c>
      <c r="G343" s="7">
        <v>10399.200000000001</v>
      </c>
    </row>
    <row r="344" spans="1:7" hidden="1">
      <c r="A344" s="2" t="s">
        <v>756</v>
      </c>
      <c r="B344" s="4"/>
      <c r="C344" s="4" t="s">
        <v>146</v>
      </c>
      <c r="D344" s="4" t="s">
        <v>33</v>
      </c>
      <c r="E344" s="4" t="s">
        <v>736</v>
      </c>
      <c r="F344" s="4"/>
      <c r="G344" s="7">
        <f t="shared" ref="G344" si="78">SUM(G345)</f>
        <v>0</v>
      </c>
    </row>
    <row r="345" spans="1:7" ht="31.5" hidden="1">
      <c r="A345" s="2" t="s">
        <v>41</v>
      </c>
      <c r="B345" s="4"/>
      <c r="C345" s="4" t="s">
        <v>146</v>
      </c>
      <c r="D345" s="4" t="s">
        <v>33</v>
      </c>
      <c r="E345" s="4" t="s">
        <v>736</v>
      </c>
      <c r="F345" s="4" t="s">
        <v>78</v>
      </c>
      <c r="G345" s="7">
        <v>0</v>
      </c>
    </row>
    <row r="346" spans="1:7" ht="31.5">
      <c r="A346" s="2" t="s">
        <v>471</v>
      </c>
      <c r="B346" s="4"/>
      <c r="C346" s="4" t="s">
        <v>146</v>
      </c>
      <c r="D346" s="4" t="s">
        <v>33</v>
      </c>
      <c r="E346" s="4" t="s">
        <v>205</v>
      </c>
      <c r="F346" s="4"/>
      <c r="G346" s="7">
        <f>SUM(G347)</f>
        <v>50478</v>
      </c>
    </row>
    <row r="347" spans="1:7" ht="31.5">
      <c r="A347" s="2" t="s">
        <v>381</v>
      </c>
      <c r="B347" s="4"/>
      <c r="C347" s="4" t="s">
        <v>146</v>
      </c>
      <c r="D347" s="4" t="s">
        <v>33</v>
      </c>
      <c r="E347" s="4" t="s">
        <v>488</v>
      </c>
      <c r="F347" s="4"/>
      <c r="G347" s="7">
        <f>SUM(G348)</f>
        <v>50478</v>
      </c>
    </row>
    <row r="348" spans="1:7">
      <c r="A348" s="2" t="s">
        <v>18</v>
      </c>
      <c r="B348" s="4"/>
      <c r="C348" s="4" t="s">
        <v>146</v>
      </c>
      <c r="D348" s="4" t="s">
        <v>33</v>
      </c>
      <c r="E348" s="4" t="s">
        <v>488</v>
      </c>
      <c r="F348" s="4" t="s">
        <v>83</v>
      </c>
      <c r="G348" s="7">
        <v>50478</v>
      </c>
    </row>
    <row r="349" spans="1:7" ht="31.5">
      <c r="A349" s="32" t="s">
        <v>513</v>
      </c>
      <c r="B349" s="4"/>
      <c r="C349" s="4" t="s">
        <v>146</v>
      </c>
      <c r="D349" s="4" t="s">
        <v>33</v>
      </c>
      <c r="E349" s="5" t="s">
        <v>509</v>
      </c>
      <c r="F349" s="5"/>
      <c r="G349" s="7">
        <f t="shared" ref="G349" si="79">SUM(G350)+G352</f>
        <v>3538.1</v>
      </c>
    </row>
    <row r="350" spans="1:7">
      <c r="A350" s="32" t="s">
        <v>27</v>
      </c>
      <c r="B350" s="4"/>
      <c r="C350" s="4" t="s">
        <v>146</v>
      </c>
      <c r="D350" s="4" t="s">
        <v>33</v>
      </c>
      <c r="E350" s="5" t="s">
        <v>510</v>
      </c>
      <c r="F350" s="5"/>
      <c r="G350" s="7">
        <f t="shared" ref="G350" si="80">SUM(G351)</f>
        <v>3538.1</v>
      </c>
    </row>
    <row r="351" spans="1:7" ht="31.5">
      <c r="A351" s="32" t="s">
        <v>41</v>
      </c>
      <c r="B351" s="4"/>
      <c r="C351" s="4" t="s">
        <v>146</v>
      </c>
      <c r="D351" s="4" t="s">
        <v>33</v>
      </c>
      <c r="E351" s="5" t="s">
        <v>510</v>
      </c>
      <c r="F351" s="5" t="s">
        <v>78</v>
      </c>
      <c r="G351" s="7">
        <v>3538.1</v>
      </c>
    </row>
    <row r="352" spans="1:7" ht="47.25" hidden="1">
      <c r="A352" s="32" t="s">
        <v>668</v>
      </c>
      <c r="B352" s="4"/>
      <c r="C352" s="4" t="s">
        <v>146</v>
      </c>
      <c r="D352" s="4" t="s">
        <v>33</v>
      </c>
      <c r="E352" s="5" t="s">
        <v>669</v>
      </c>
      <c r="F352" s="5"/>
      <c r="G352" s="7">
        <f t="shared" ref="G352" si="81">SUM(G353)</f>
        <v>0</v>
      </c>
    </row>
    <row r="353" spans="1:7" ht="31.5" hidden="1">
      <c r="A353" s="32" t="s">
        <v>41</v>
      </c>
      <c r="B353" s="4"/>
      <c r="C353" s="4" t="s">
        <v>146</v>
      </c>
      <c r="D353" s="4" t="s">
        <v>33</v>
      </c>
      <c r="E353" s="5" t="s">
        <v>669</v>
      </c>
      <c r="F353" s="5" t="s">
        <v>78</v>
      </c>
      <c r="G353" s="7"/>
    </row>
    <row r="354" spans="1:7" ht="31.5">
      <c r="A354" s="32" t="s">
        <v>514</v>
      </c>
      <c r="B354" s="4"/>
      <c r="C354" s="4" t="s">
        <v>146</v>
      </c>
      <c r="D354" s="4" t="s">
        <v>33</v>
      </c>
      <c r="E354" s="5" t="s">
        <v>511</v>
      </c>
      <c r="F354" s="5"/>
      <c r="G354" s="7">
        <f t="shared" ref="G354:G355" si="82">SUM(G355)</f>
        <v>2840.7</v>
      </c>
    </row>
    <row r="355" spans="1:7">
      <c r="A355" s="32" t="s">
        <v>27</v>
      </c>
      <c r="B355" s="4"/>
      <c r="C355" s="4" t="s">
        <v>146</v>
      </c>
      <c r="D355" s="4" t="s">
        <v>33</v>
      </c>
      <c r="E355" s="5" t="s">
        <v>512</v>
      </c>
      <c r="F355" s="5"/>
      <c r="G355" s="7">
        <f t="shared" si="82"/>
        <v>2840.7</v>
      </c>
    </row>
    <row r="356" spans="1:7" ht="31.5">
      <c r="A356" s="32" t="s">
        <v>41</v>
      </c>
      <c r="B356" s="4"/>
      <c r="C356" s="4" t="s">
        <v>146</v>
      </c>
      <c r="D356" s="4" t="s">
        <v>33</v>
      </c>
      <c r="E356" s="5" t="s">
        <v>512</v>
      </c>
      <c r="F356" s="5" t="s">
        <v>78</v>
      </c>
      <c r="G356" s="7">
        <v>2840.7</v>
      </c>
    </row>
    <row r="357" spans="1:7">
      <c r="A357" s="2" t="s">
        <v>153</v>
      </c>
      <c r="B357" s="4"/>
      <c r="C357" s="4" t="s">
        <v>146</v>
      </c>
      <c r="D357" s="4" t="s">
        <v>43</v>
      </c>
      <c r="E357" s="4"/>
      <c r="F357" s="4"/>
      <c r="G357" s="7">
        <f>SUM(G358+G368+G370+G397+G405+G414+G427)+G394</f>
        <v>485559</v>
      </c>
    </row>
    <row r="358" spans="1:7" ht="31.5">
      <c r="A358" s="33" t="s">
        <v>491</v>
      </c>
      <c r="B358" s="6"/>
      <c r="C358" s="4" t="s">
        <v>146</v>
      </c>
      <c r="D358" s="4" t="s">
        <v>43</v>
      </c>
      <c r="E358" s="4" t="s">
        <v>266</v>
      </c>
      <c r="F358" s="4"/>
      <c r="G358" s="7">
        <f t="shared" ref="G358" si="83">SUM(G359)+G363+G365</f>
        <v>33568.700000000004</v>
      </c>
    </row>
    <row r="359" spans="1:7">
      <c r="A359" s="2" t="s">
        <v>27</v>
      </c>
      <c r="B359" s="4"/>
      <c r="C359" s="4" t="s">
        <v>146</v>
      </c>
      <c r="D359" s="4" t="s">
        <v>43</v>
      </c>
      <c r="E359" s="4" t="s">
        <v>267</v>
      </c>
      <c r="F359" s="4"/>
      <c r="G359" s="7">
        <f t="shared" ref="G359" si="84">SUM(G360)+G361</f>
        <v>32074.800000000003</v>
      </c>
    </row>
    <row r="360" spans="1:7" ht="31.5">
      <c r="A360" s="2" t="s">
        <v>41</v>
      </c>
      <c r="B360" s="4"/>
      <c r="C360" s="4" t="s">
        <v>146</v>
      </c>
      <c r="D360" s="4" t="s">
        <v>43</v>
      </c>
      <c r="E360" s="4" t="s">
        <v>267</v>
      </c>
      <c r="F360" s="4" t="s">
        <v>78</v>
      </c>
      <c r="G360" s="7">
        <v>30893.4</v>
      </c>
    </row>
    <row r="361" spans="1:7" ht="59.25" customHeight="1">
      <c r="A361" s="32" t="s">
        <v>666</v>
      </c>
      <c r="B361" s="4"/>
      <c r="C361" s="4" t="s">
        <v>146</v>
      </c>
      <c r="D361" s="4" t="s">
        <v>43</v>
      </c>
      <c r="E361" s="5" t="s">
        <v>665</v>
      </c>
      <c r="F361" s="4"/>
      <c r="G361" s="7">
        <f>SUM(G362)</f>
        <v>1181.4000000000001</v>
      </c>
    </row>
    <row r="362" spans="1:7" ht="31.5">
      <c r="A362" s="2" t="s">
        <v>41</v>
      </c>
      <c r="B362" s="4"/>
      <c r="C362" s="4" t="s">
        <v>146</v>
      </c>
      <c r="D362" s="4" t="s">
        <v>43</v>
      </c>
      <c r="E362" s="5" t="s">
        <v>665</v>
      </c>
      <c r="F362" s="4" t="s">
        <v>78</v>
      </c>
      <c r="G362" s="7">
        <v>1181.4000000000001</v>
      </c>
    </row>
    <row r="363" spans="1:7" ht="47.25">
      <c r="A363" s="32" t="s">
        <v>21</v>
      </c>
      <c r="B363" s="4"/>
      <c r="C363" s="4" t="s">
        <v>146</v>
      </c>
      <c r="D363" s="4" t="s">
        <v>43</v>
      </c>
      <c r="E363" s="5" t="s">
        <v>973</v>
      </c>
      <c r="F363" s="4"/>
      <c r="G363" s="7">
        <f t="shared" ref="G363" si="85">SUM(G364)</f>
        <v>1493.9</v>
      </c>
    </row>
    <row r="364" spans="1:7" ht="31.5">
      <c r="A364" s="32" t="s">
        <v>199</v>
      </c>
      <c r="B364" s="4"/>
      <c r="C364" s="4" t="s">
        <v>146</v>
      </c>
      <c r="D364" s="4" t="s">
        <v>43</v>
      </c>
      <c r="E364" s="5" t="s">
        <v>973</v>
      </c>
      <c r="F364" s="4" t="s">
        <v>109</v>
      </c>
      <c r="G364" s="7">
        <v>1493.9</v>
      </c>
    </row>
    <row r="365" spans="1:7" ht="31.5" hidden="1">
      <c r="A365" s="80" t="s">
        <v>228</v>
      </c>
      <c r="B365" s="4"/>
      <c r="C365" s="4" t="s">
        <v>146</v>
      </c>
      <c r="D365" s="4" t="s">
        <v>43</v>
      </c>
      <c r="E365" s="5" t="s">
        <v>974</v>
      </c>
      <c r="F365" s="4"/>
      <c r="G365" s="7"/>
    </row>
    <row r="366" spans="1:7" ht="31.5" hidden="1">
      <c r="A366" s="32" t="s">
        <v>199</v>
      </c>
      <c r="B366" s="4"/>
      <c r="C366" s="4" t="s">
        <v>146</v>
      </c>
      <c r="D366" s="4" t="s">
        <v>43</v>
      </c>
      <c r="E366" s="5" t="s">
        <v>974</v>
      </c>
      <c r="F366" s="4" t="s">
        <v>109</v>
      </c>
      <c r="G366" s="7"/>
    </row>
    <row r="367" spans="1:7" ht="31.5">
      <c r="A367" s="2" t="s">
        <v>490</v>
      </c>
      <c r="B367" s="4"/>
      <c r="C367" s="4" t="s">
        <v>146</v>
      </c>
      <c r="D367" s="4" t="s">
        <v>43</v>
      </c>
      <c r="E367" s="4" t="s">
        <v>260</v>
      </c>
      <c r="F367" s="4"/>
      <c r="G367" s="7">
        <f t="shared" ref="G367:G368" si="86">SUM(G368)</f>
        <v>6493.5</v>
      </c>
    </row>
    <row r="368" spans="1:7">
      <c r="A368" s="2" t="s">
        <v>27</v>
      </c>
      <c r="B368" s="4"/>
      <c r="C368" s="4" t="s">
        <v>146</v>
      </c>
      <c r="D368" s="4" t="s">
        <v>43</v>
      </c>
      <c r="E368" s="4" t="s">
        <v>261</v>
      </c>
      <c r="F368" s="4"/>
      <c r="G368" s="7">
        <f t="shared" si="86"/>
        <v>6493.5</v>
      </c>
    </row>
    <row r="369" spans="1:7" ht="27" customHeight="1">
      <c r="A369" s="2" t="s">
        <v>41</v>
      </c>
      <c r="B369" s="4"/>
      <c r="C369" s="4" t="s">
        <v>146</v>
      </c>
      <c r="D369" s="4" t="s">
        <v>43</v>
      </c>
      <c r="E369" s="4" t="s">
        <v>261</v>
      </c>
      <c r="F369" s="4" t="s">
        <v>78</v>
      </c>
      <c r="G369" s="7">
        <v>6493.5</v>
      </c>
    </row>
    <row r="370" spans="1:7" ht="31.5">
      <c r="A370" s="2" t="s">
        <v>849</v>
      </c>
      <c r="B370" s="4"/>
      <c r="C370" s="4" t="s">
        <v>146</v>
      </c>
      <c r="D370" s="4" t="s">
        <v>43</v>
      </c>
      <c r="E370" s="4" t="s">
        <v>379</v>
      </c>
      <c r="F370" s="4"/>
      <c r="G370" s="7">
        <f>SUM(G389)+G371</f>
        <v>216700.6</v>
      </c>
    </row>
    <row r="371" spans="1:7">
      <c r="A371" s="2" t="s">
        <v>27</v>
      </c>
      <c r="B371" s="4"/>
      <c r="C371" s="4" t="s">
        <v>146</v>
      </c>
      <c r="D371" s="4" t="s">
        <v>43</v>
      </c>
      <c r="E371" s="4" t="s">
        <v>548</v>
      </c>
      <c r="F371" s="4"/>
      <c r="G371" s="7">
        <f t="shared" ref="G371" si="87">SUM(G372+G373)</f>
        <v>154661</v>
      </c>
    </row>
    <row r="372" spans="1:7" ht="31.5">
      <c r="A372" s="2" t="s">
        <v>41</v>
      </c>
      <c r="B372" s="4"/>
      <c r="C372" s="4" t="s">
        <v>146</v>
      </c>
      <c r="D372" s="4" t="s">
        <v>43</v>
      </c>
      <c r="E372" s="4" t="s">
        <v>548</v>
      </c>
      <c r="F372" s="4" t="s">
        <v>78</v>
      </c>
      <c r="G372" s="7">
        <v>117349.8</v>
      </c>
    </row>
    <row r="373" spans="1:7">
      <c r="A373" s="2" t="s">
        <v>757</v>
      </c>
      <c r="B373" s="4"/>
      <c r="C373" s="4" t="s">
        <v>146</v>
      </c>
      <c r="D373" s="4" t="s">
        <v>43</v>
      </c>
      <c r="E373" s="4" t="s">
        <v>670</v>
      </c>
      <c r="F373" s="4"/>
      <c r="G373" s="7">
        <f t="shared" ref="G373" si="88">SUM(G374+G375+G377+G379+G381+G383+G385+G387)</f>
        <v>37311.200000000004</v>
      </c>
    </row>
    <row r="374" spans="1:7" ht="31.5" hidden="1">
      <c r="A374" s="2" t="s">
        <v>41</v>
      </c>
      <c r="B374" s="4"/>
      <c r="C374" s="4" t="s">
        <v>146</v>
      </c>
      <c r="D374" s="4" t="s">
        <v>43</v>
      </c>
      <c r="E374" s="4" t="s">
        <v>670</v>
      </c>
      <c r="F374" s="4" t="s">
        <v>78</v>
      </c>
      <c r="G374" s="7"/>
    </row>
    <row r="375" spans="1:7" ht="31.5">
      <c r="A375" s="2" t="s">
        <v>953</v>
      </c>
      <c r="B375" s="4"/>
      <c r="C375" s="4" t="s">
        <v>146</v>
      </c>
      <c r="D375" s="4" t="s">
        <v>43</v>
      </c>
      <c r="E375" s="4" t="s">
        <v>948</v>
      </c>
      <c r="F375" s="4"/>
      <c r="G375" s="7">
        <f t="shared" ref="G375" si="89">SUM(G376)</f>
        <v>28099.200000000001</v>
      </c>
    </row>
    <row r="376" spans="1:7" ht="31.5">
      <c r="A376" s="2" t="s">
        <v>41</v>
      </c>
      <c r="B376" s="4"/>
      <c r="C376" s="4" t="s">
        <v>146</v>
      </c>
      <c r="D376" s="4" t="s">
        <v>43</v>
      </c>
      <c r="E376" s="4" t="s">
        <v>948</v>
      </c>
      <c r="F376" s="4" t="s">
        <v>78</v>
      </c>
      <c r="G376" s="7">
        <v>28099.200000000001</v>
      </c>
    </row>
    <row r="377" spans="1:7" ht="47.25">
      <c r="A377" s="2" t="s">
        <v>952</v>
      </c>
      <c r="B377" s="4"/>
      <c r="C377" s="4" t="s">
        <v>146</v>
      </c>
      <c r="D377" s="4" t="s">
        <v>43</v>
      </c>
      <c r="E377" s="4" t="s">
        <v>951</v>
      </c>
      <c r="F377" s="4"/>
      <c r="G377" s="7">
        <f t="shared" ref="G377" si="90">SUM(G378)</f>
        <v>2119.1</v>
      </c>
    </row>
    <row r="378" spans="1:7" ht="31.5">
      <c r="A378" s="2" t="s">
        <v>41</v>
      </c>
      <c r="B378" s="4"/>
      <c r="C378" s="4" t="s">
        <v>146</v>
      </c>
      <c r="D378" s="4" t="s">
        <v>43</v>
      </c>
      <c r="E378" s="4" t="s">
        <v>951</v>
      </c>
      <c r="F378" s="4" t="s">
        <v>78</v>
      </c>
      <c r="G378" s="7">
        <v>2119.1</v>
      </c>
    </row>
    <row r="379" spans="1:7" ht="31.5">
      <c r="A379" s="2" t="s">
        <v>959</v>
      </c>
      <c r="B379" s="4"/>
      <c r="C379" s="4" t="s">
        <v>146</v>
      </c>
      <c r="D379" s="4" t="s">
        <v>43</v>
      </c>
      <c r="E379" s="4" t="s">
        <v>958</v>
      </c>
      <c r="F379" s="4"/>
      <c r="G379" s="7">
        <f t="shared" ref="G379" si="91">SUM(G380)</f>
        <v>4805.6000000000004</v>
      </c>
    </row>
    <row r="380" spans="1:7" ht="31.5">
      <c r="A380" s="2" t="s">
        <v>41</v>
      </c>
      <c r="B380" s="4"/>
      <c r="C380" s="4" t="s">
        <v>146</v>
      </c>
      <c r="D380" s="4" t="s">
        <v>43</v>
      </c>
      <c r="E380" s="4" t="s">
        <v>958</v>
      </c>
      <c r="F380" s="4" t="s">
        <v>78</v>
      </c>
      <c r="G380" s="7">
        <v>4805.6000000000004</v>
      </c>
    </row>
    <row r="381" spans="1:7" ht="31.5">
      <c r="A381" s="2" t="s">
        <v>954</v>
      </c>
      <c r="B381" s="4"/>
      <c r="C381" s="4" t="s">
        <v>146</v>
      </c>
      <c r="D381" s="4" t="s">
        <v>43</v>
      </c>
      <c r="E381" s="4" t="s">
        <v>942</v>
      </c>
      <c r="F381" s="4"/>
      <c r="G381" s="7">
        <f t="shared" ref="G381" si="92">SUM(G382)</f>
        <v>705.8</v>
      </c>
    </row>
    <row r="382" spans="1:7" ht="31.5">
      <c r="A382" s="2" t="s">
        <v>41</v>
      </c>
      <c r="B382" s="4"/>
      <c r="C382" s="4" t="s">
        <v>146</v>
      </c>
      <c r="D382" s="4" t="s">
        <v>43</v>
      </c>
      <c r="E382" s="4" t="s">
        <v>942</v>
      </c>
      <c r="F382" s="4" t="s">
        <v>78</v>
      </c>
      <c r="G382" s="7">
        <v>705.8</v>
      </c>
    </row>
    <row r="383" spans="1:7" ht="31.5">
      <c r="A383" s="2" t="s">
        <v>955</v>
      </c>
      <c r="B383" s="4"/>
      <c r="C383" s="4" t="s">
        <v>146</v>
      </c>
      <c r="D383" s="4" t="s">
        <v>43</v>
      </c>
      <c r="E383" s="4" t="s">
        <v>943</v>
      </c>
      <c r="F383" s="4"/>
      <c r="G383" s="7">
        <f t="shared" ref="G383" si="93">SUM(G384)</f>
        <v>426.5</v>
      </c>
    </row>
    <row r="384" spans="1:7" ht="31.5">
      <c r="A384" s="2" t="s">
        <v>41</v>
      </c>
      <c r="B384" s="4"/>
      <c r="C384" s="4" t="s">
        <v>146</v>
      </c>
      <c r="D384" s="4" t="s">
        <v>43</v>
      </c>
      <c r="E384" s="4" t="s">
        <v>943</v>
      </c>
      <c r="F384" s="4" t="s">
        <v>78</v>
      </c>
      <c r="G384" s="7">
        <v>426.5</v>
      </c>
    </row>
    <row r="385" spans="1:7" ht="31.5">
      <c r="A385" s="2" t="s">
        <v>956</v>
      </c>
      <c r="B385" s="4"/>
      <c r="C385" s="4" t="s">
        <v>146</v>
      </c>
      <c r="D385" s="4" t="s">
        <v>43</v>
      </c>
      <c r="E385" s="4" t="s">
        <v>944</v>
      </c>
      <c r="F385" s="4"/>
      <c r="G385" s="7">
        <f t="shared" ref="G385" si="94">SUM(G386)</f>
        <v>858.8</v>
      </c>
    </row>
    <row r="386" spans="1:7" ht="31.5">
      <c r="A386" s="2" t="s">
        <v>41</v>
      </c>
      <c r="B386" s="4"/>
      <c r="C386" s="4" t="s">
        <v>146</v>
      </c>
      <c r="D386" s="4" t="s">
        <v>43</v>
      </c>
      <c r="E386" s="4" t="s">
        <v>944</v>
      </c>
      <c r="F386" s="4" t="s">
        <v>78</v>
      </c>
      <c r="G386" s="7">
        <v>858.8</v>
      </c>
    </row>
    <row r="387" spans="1:7" ht="31.5">
      <c r="A387" s="2" t="s">
        <v>957</v>
      </c>
      <c r="B387" s="4"/>
      <c r="C387" s="4" t="s">
        <v>146</v>
      </c>
      <c r="D387" s="4" t="s">
        <v>43</v>
      </c>
      <c r="E387" s="4" t="s">
        <v>949</v>
      </c>
      <c r="F387" s="4"/>
      <c r="G387" s="7">
        <f>SUM(G388)</f>
        <v>296.2</v>
      </c>
    </row>
    <row r="388" spans="1:7" ht="31.5">
      <c r="A388" s="2" t="s">
        <v>41</v>
      </c>
      <c r="B388" s="4"/>
      <c r="C388" s="4" t="s">
        <v>146</v>
      </c>
      <c r="D388" s="4" t="s">
        <v>43</v>
      </c>
      <c r="E388" s="4" t="s">
        <v>949</v>
      </c>
      <c r="F388" s="4" t="s">
        <v>78</v>
      </c>
      <c r="G388" s="7">
        <v>296.2</v>
      </c>
    </row>
    <row r="389" spans="1:7">
      <c r="A389" s="32" t="s">
        <v>697</v>
      </c>
      <c r="B389" s="4"/>
      <c r="C389" s="4" t="s">
        <v>146</v>
      </c>
      <c r="D389" s="4" t="s">
        <v>43</v>
      </c>
      <c r="E389" s="4" t="s">
        <v>537</v>
      </c>
      <c r="F389" s="4"/>
      <c r="G389" s="7">
        <f>SUM(G391)+G392</f>
        <v>62039.6</v>
      </c>
    </row>
    <row r="390" spans="1:7">
      <c r="A390" s="2" t="s">
        <v>420</v>
      </c>
      <c r="B390" s="4"/>
      <c r="C390" s="4" t="s">
        <v>146</v>
      </c>
      <c r="D390" s="4" t="s">
        <v>43</v>
      </c>
      <c r="E390" s="4" t="s">
        <v>538</v>
      </c>
      <c r="F390" s="4"/>
      <c r="G390" s="7">
        <f>SUM(G391)</f>
        <v>62039.6</v>
      </c>
    </row>
    <row r="391" spans="1:7" ht="31.5">
      <c r="A391" s="2" t="s">
        <v>41</v>
      </c>
      <c r="B391" s="4"/>
      <c r="C391" s="4" t="s">
        <v>146</v>
      </c>
      <c r="D391" s="4" t="s">
        <v>43</v>
      </c>
      <c r="E391" s="4" t="s">
        <v>538</v>
      </c>
      <c r="F391" s="4" t="s">
        <v>78</v>
      </c>
      <c r="G391" s="7">
        <v>62039.6</v>
      </c>
    </row>
    <row r="392" spans="1:7" ht="31.5" hidden="1">
      <c r="A392" s="2" t="s">
        <v>804</v>
      </c>
      <c r="B392" s="4"/>
      <c r="C392" s="4" t="s">
        <v>146</v>
      </c>
      <c r="D392" s="4" t="s">
        <v>43</v>
      </c>
      <c r="E392" s="4" t="s">
        <v>539</v>
      </c>
      <c r="F392" s="4"/>
      <c r="G392" s="7">
        <f>SUM(G393)</f>
        <v>0</v>
      </c>
    </row>
    <row r="393" spans="1:7" ht="31.5" hidden="1">
      <c r="A393" s="2" t="s">
        <v>41</v>
      </c>
      <c r="B393" s="4"/>
      <c r="C393" s="4" t="s">
        <v>146</v>
      </c>
      <c r="D393" s="4" t="s">
        <v>43</v>
      </c>
      <c r="E393" s="4" t="s">
        <v>539</v>
      </c>
      <c r="F393" s="4" t="s">
        <v>78</v>
      </c>
      <c r="G393" s="7"/>
    </row>
    <row r="394" spans="1:7" ht="31.5" hidden="1">
      <c r="A394" s="2" t="s">
        <v>483</v>
      </c>
      <c r="B394" s="4"/>
      <c r="C394" s="4" t="s">
        <v>146</v>
      </c>
      <c r="D394" s="4" t="s">
        <v>43</v>
      </c>
      <c r="E394" s="4" t="s">
        <v>255</v>
      </c>
      <c r="F394" s="4"/>
      <c r="G394" s="7"/>
    </row>
    <row r="395" spans="1:7" ht="31.5" hidden="1">
      <c r="A395" s="2" t="s">
        <v>234</v>
      </c>
      <c r="B395" s="4"/>
      <c r="C395" s="4" t="s">
        <v>146</v>
      </c>
      <c r="D395" s="4" t="s">
        <v>43</v>
      </c>
      <c r="E395" s="4" t="s">
        <v>268</v>
      </c>
      <c r="F395" s="4"/>
      <c r="G395" s="7"/>
    </row>
    <row r="396" spans="1:7" ht="31.5" hidden="1">
      <c r="A396" s="2" t="s">
        <v>235</v>
      </c>
      <c r="B396" s="4"/>
      <c r="C396" s="4" t="s">
        <v>146</v>
      </c>
      <c r="D396" s="4" t="s">
        <v>43</v>
      </c>
      <c r="E396" s="4" t="s">
        <v>268</v>
      </c>
      <c r="F396" s="4" t="s">
        <v>216</v>
      </c>
      <c r="G396" s="7"/>
    </row>
    <row r="397" spans="1:7" ht="31.5">
      <c r="A397" s="80" t="s">
        <v>469</v>
      </c>
      <c r="B397" s="4"/>
      <c r="C397" s="4" t="s">
        <v>146</v>
      </c>
      <c r="D397" s="4" t="s">
        <v>43</v>
      </c>
      <c r="E397" s="29" t="s">
        <v>191</v>
      </c>
      <c r="F397" s="4"/>
      <c r="G397" s="7">
        <f t="shared" ref="G397" si="95">SUM(G398)</f>
        <v>53644.6</v>
      </c>
    </row>
    <row r="398" spans="1:7" ht="47.25">
      <c r="A398" s="80" t="s">
        <v>470</v>
      </c>
      <c r="B398" s="4"/>
      <c r="C398" s="4" t="s">
        <v>146</v>
      </c>
      <c r="D398" s="4" t="s">
        <v>43</v>
      </c>
      <c r="E398" s="29" t="s">
        <v>192</v>
      </c>
      <c r="F398" s="4"/>
      <c r="G398" s="7">
        <f t="shared" ref="G398" si="96">SUM(G399)+G402</f>
        <v>53644.6</v>
      </c>
    </row>
    <row r="399" spans="1:7" ht="31.5">
      <c r="A399" s="80" t="s">
        <v>381</v>
      </c>
      <c r="B399" s="4"/>
      <c r="C399" s="4" t="s">
        <v>146</v>
      </c>
      <c r="D399" s="4" t="s">
        <v>43</v>
      </c>
      <c r="E399" s="29" t="s">
        <v>193</v>
      </c>
      <c r="F399" s="4"/>
      <c r="G399" s="7">
        <f>SUM(G400:G401)</f>
        <v>53644.6</v>
      </c>
    </row>
    <row r="400" spans="1:7" ht="31.5">
      <c r="A400" s="80" t="s">
        <v>41</v>
      </c>
      <c r="B400" s="4"/>
      <c r="C400" s="4" t="s">
        <v>146</v>
      </c>
      <c r="D400" s="4" t="s">
        <v>43</v>
      </c>
      <c r="E400" s="29" t="s">
        <v>193</v>
      </c>
      <c r="F400" s="4" t="s">
        <v>78</v>
      </c>
      <c r="G400" s="7">
        <v>47710.6</v>
      </c>
    </row>
    <row r="401" spans="1:7" ht="31.5">
      <c r="A401" s="2" t="s">
        <v>235</v>
      </c>
      <c r="B401" s="4"/>
      <c r="C401" s="4" t="s">
        <v>146</v>
      </c>
      <c r="D401" s="4" t="s">
        <v>43</v>
      </c>
      <c r="E401" s="29" t="s">
        <v>193</v>
      </c>
      <c r="F401" s="4" t="s">
        <v>216</v>
      </c>
      <c r="G401" s="7">
        <v>5934</v>
      </c>
    </row>
    <row r="402" spans="1:7">
      <c r="A402" s="2" t="s">
        <v>757</v>
      </c>
      <c r="B402" s="4"/>
      <c r="C402" s="4" t="s">
        <v>146</v>
      </c>
      <c r="D402" s="4" t="s">
        <v>43</v>
      </c>
      <c r="E402" s="29" t="s">
        <v>782</v>
      </c>
      <c r="F402" s="4"/>
      <c r="G402" s="7">
        <f t="shared" ref="G402:G403" si="97">SUM(G403)</f>
        <v>0</v>
      </c>
    </row>
    <row r="403" spans="1:7" hidden="1">
      <c r="A403" s="2"/>
      <c r="B403" s="4"/>
      <c r="C403" s="4" t="s">
        <v>146</v>
      </c>
      <c r="D403" s="4" t="s">
        <v>43</v>
      </c>
      <c r="E403" s="29" t="s">
        <v>781</v>
      </c>
      <c r="F403" s="4"/>
      <c r="G403" s="7">
        <f t="shared" si="97"/>
        <v>0</v>
      </c>
    </row>
    <row r="404" spans="1:7" ht="31.5" hidden="1">
      <c r="A404" s="80" t="s">
        <v>41</v>
      </c>
      <c r="B404" s="4"/>
      <c r="C404" s="4" t="s">
        <v>146</v>
      </c>
      <c r="D404" s="4" t="s">
        <v>43</v>
      </c>
      <c r="E404" s="29" t="s">
        <v>781</v>
      </c>
      <c r="F404" s="4" t="s">
        <v>78</v>
      </c>
      <c r="G404" s="7"/>
    </row>
    <row r="405" spans="1:7">
      <c r="A405" s="32" t="s">
        <v>517</v>
      </c>
      <c r="B405" s="4"/>
      <c r="C405" s="4" t="s">
        <v>146</v>
      </c>
      <c r="D405" s="4" t="s">
        <v>43</v>
      </c>
      <c r="E405" s="5" t="s">
        <v>515</v>
      </c>
      <c r="F405" s="5"/>
      <c r="G405" s="7">
        <f t="shared" ref="G405" si="98">SUM(G406)+G408+G410+G412</f>
        <v>7082.6</v>
      </c>
    </row>
    <row r="406" spans="1:7">
      <c r="A406" s="32" t="s">
        <v>27</v>
      </c>
      <c r="B406" s="4"/>
      <c r="C406" s="4" t="s">
        <v>146</v>
      </c>
      <c r="D406" s="4" t="s">
        <v>43</v>
      </c>
      <c r="E406" s="5" t="s">
        <v>516</v>
      </c>
      <c r="F406" s="5"/>
      <c r="G406" s="7">
        <f>SUM(G407)</f>
        <v>6227</v>
      </c>
    </row>
    <row r="407" spans="1:7" ht="36.75" customHeight="1">
      <c r="A407" s="32" t="s">
        <v>41</v>
      </c>
      <c r="B407" s="4"/>
      <c r="C407" s="4" t="s">
        <v>146</v>
      </c>
      <c r="D407" s="4" t="s">
        <v>43</v>
      </c>
      <c r="E407" s="5" t="s">
        <v>516</v>
      </c>
      <c r="F407" s="5" t="s">
        <v>78</v>
      </c>
      <c r="G407" s="7">
        <v>6227</v>
      </c>
    </row>
    <row r="408" spans="1:7" ht="47.25">
      <c r="A408" s="32" t="s">
        <v>21</v>
      </c>
      <c r="B408" s="4"/>
      <c r="C408" s="4" t="s">
        <v>146</v>
      </c>
      <c r="D408" s="4" t="s">
        <v>43</v>
      </c>
      <c r="E408" s="5" t="s">
        <v>524</v>
      </c>
      <c r="F408" s="5"/>
      <c r="G408" s="7">
        <f>SUM(G409)</f>
        <v>855.6</v>
      </c>
    </row>
    <row r="409" spans="1:7" ht="31.5">
      <c r="A409" s="32" t="s">
        <v>199</v>
      </c>
      <c r="B409" s="4"/>
      <c r="C409" s="4" t="s">
        <v>146</v>
      </c>
      <c r="D409" s="4" t="s">
        <v>43</v>
      </c>
      <c r="E409" s="5" t="s">
        <v>524</v>
      </c>
      <c r="F409" s="5" t="s">
        <v>109</v>
      </c>
      <c r="G409" s="7">
        <v>855.6</v>
      </c>
    </row>
    <row r="410" spans="1:7" ht="31.5" hidden="1">
      <c r="A410" s="32" t="s">
        <v>228</v>
      </c>
      <c r="B410" s="4"/>
      <c r="C410" s="4" t="s">
        <v>146</v>
      </c>
      <c r="D410" s="4" t="s">
        <v>43</v>
      </c>
      <c r="E410" s="5" t="s">
        <v>532</v>
      </c>
      <c r="F410" s="5"/>
      <c r="G410" s="7">
        <f>SUM(G411)</f>
        <v>0</v>
      </c>
    </row>
    <row r="411" spans="1:7" ht="31.5" hidden="1">
      <c r="A411" s="32" t="s">
        <v>199</v>
      </c>
      <c r="B411" s="4"/>
      <c r="C411" s="4" t="s">
        <v>146</v>
      </c>
      <c r="D411" s="4" t="s">
        <v>43</v>
      </c>
      <c r="E411" s="5" t="s">
        <v>532</v>
      </c>
      <c r="F411" s="5" t="s">
        <v>109</v>
      </c>
      <c r="G411" s="7"/>
    </row>
    <row r="412" spans="1:7" hidden="1">
      <c r="A412" s="80" t="s">
        <v>229</v>
      </c>
      <c r="B412" s="4"/>
      <c r="C412" s="4" t="s">
        <v>146</v>
      </c>
      <c r="D412" s="4" t="s">
        <v>43</v>
      </c>
      <c r="E412" s="5" t="s">
        <v>644</v>
      </c>
      <c r="F412" s="5"/>
      <c r="G412" s="7"/>
    </row>
    <row r="413" spans="1:7" ht="31.5" hidden="1">
      <c r="A413" s="32" t="s">
        <v>199</v>
      </c>
      <c r="B413" s="4"/>
      <c r="C413" s="4" t="s">
        <v>146</v>
      </c>
      <c r="D413" s="4" t="s">
        <v>43</v>
      </c>
      <c r="E413" s="5" t="s">
        <v>644</v>
      </c>
      <c r="F413" s="5" t="s">
        <v>109</v>
      </c>
      <c r="G413" s="7"/>
    </row>
    <row r="414" spans="1:7">
      <c r="A414" s="32" t="s">
        <v>518</v>
      </c>
      <c r="B414" s="4"/>
      <c r="C414" s="4" t="s">
        <v>146</v>
      </c>
      <c r="D414" s="4" t="s">
        <v>43</v>
      </c>
      <c r="E414" s="5" t="s">
        <v>522</v>
      </c>
      <c r="F414" s="5"/>
      <c r="G414" s="7">
        <f t="shared" ref="G414" si="99">SUM(G415)+G417+G419+G424+G421</f>
        <v>100720.9</v>
      </c>
    </row>
    <row r="415" spans="1:7">
      <c r="A415" s="32" t="s">
        <v>27</v>
      </c>
      <c r="B415" s="4"/>
      <c r="C415" s="4" t="s">
        <v>146</v>
      </c>
      <c r="D415" s="4" t="s">
        <v>43</v>
      </c>
      <c r="E415" s="5" t="s">
        <v>523</v>
      </c>
      <c r="F415" s="5"/>
      <c r="G415" s="7">
        <f>SUM(G416)</f>
        <v>32203.8</v>
      </c>
    </row>
    <row r="416" spans="1:7" ht="31.5">
      <c r="A416" s="32" t="s">
        <v>41</v>
      </c>
      <c r="B416" s="4"/>
      <c r="C416" s="4" t="s">
        <v>146</v>
      </c>
      <c r="D416" s="4" t="s">
        <v>43</v>
      </c>
      <c r="E416" s="5" t="s">
        <v>523</v>
      </c>
      <c r="F416" s="5" t="s">
        <v>78</v>
      </c>
      <c r="G416" s="7">
        <v>32203.8</v>
      </c>
    </row>
    <row r="417" spans="1:7" ht="47.25">
      <c r="A417" s="32" t="s">
        <v>21</v>
      </c>
      <c r="B417" s="4"/>
      <c r="C417" s="4" t="s">
        <v>146</v>
      </c>
      <c r="D417" s="4" t="s">
        <v>43</v>
      </c>
      <c r="E417" s="5" t="s">
        <v>531</v>
      </c>
      <c r="F417" s="5"/>
      <c r="G417" s="7">
        <f>SUM(G418)</f>
        <v>15508</v>
      </c>
    </row>
    <row r="418" spans="1:7" ht="31.5">
      <c r="A418" s="32" t="s">
        <v>199</v>
      </c>
      <c r="B418" s="4"/>
      <c r="C418" s="4" t="s">
        <v>146</v>
      </c>
      <c r="D418" s="4" t="s">
        <v>43</v>
      </c>
      <c r="E418" s="5" t="s">
        <v>531</v>
      </c>
      <c r="F418" s="5" t="s">
        <v>109</v>
      </c>
      <c r="G418" s="7">
        <v>15508</v>
      </c>
    </row>
    <row r="419" spans="1:7" ht="31.5" hidden="1">
      <c r="A419" s="32" t="s">
        <v>228</v>
      </c>
      <c r="B419" s="4"/>
      <c r="C419" s="4" t="s">
        <v>146</v>
      </c>
      <c r="D419" s="4" t="s">
        <v>43</v>
      </c>
      <c r="E419" s="5" t="s">
        <v>984</v>
      </c>
      <c r="F419" s="5"/>
      <c r="G419" s="7">
        <f t="shared" ref="G419" si="100">SUM(G420)</f>
        <v>0</v>
      </c>
    </row>
    <row r="420" spans="1:7" ht="31.5" hidden="1">
      <c r="A420" s="32" t="s">
        <v>199</v>
      </c>
      <c r="B420" s="4"/>
      <c r="C420" s="4" t="s">
        <v>146</v>
      </c>
      <c r="D420" s="4" t="s">
        <v>43</v>
      </c>
      <c r="E420" s="5" t="s">
        <v>984</v>
      </c>
      <c r="F420" s="5" t="s">
        <v>109</v>
      </c>
      <c r="G420" s="7"/>
    </row>
    <row r="421" spans="1:7">
      <c r="A421" s="32" t="s">
        <v>774</v>
      </c>
      <c r="B421" s="4"/>
      <c r="C421" s="4" t="s">
        <v>146</v>
      </c>
      <c r="D421" s="4" t="s">
        <v>43</v>
      </c>
      <c r="E421" s="5" t="s">
        <v>775</v>
      </c>
      <c r="F421" s="5"/>
      <c r="G421" s="7">
        <f t="shared" ref="G421:G422" si="101">SUM(G422)</f>
        <v>49739.1</v>
      </c>
    </row>
    <row r="422" spans="1:7">
      <c r="A422" s="32" t="s">
        <v>777</v>
      </c>
      <c r="B422" s="4"/>
      <c r="C422" s="4" t="s">
        <v>146</v>
      </c>
      <c r="D422" s="4" t="s">
        <v>43</v>
      </c>
      <c r="E422" s="5" t="s">
        <v>776</v>
      </c>
      <c r="F422" s="5"/>
      <c r="G422" s="7">
        <f t="shared" si="101"/>
        <v>49739.1</v>
      </c>
    </row>
    <row r="423" spans="1:7" ht="31.5">
      <c r="A423" s="32" t="s">
        <v>41</v>
      </c>
      <c r="B423" s="4"/>
      <c r="C423" s="4" t="s">
        <v>146</v>
      </c>
      <c r="D423" s="4" t="s">
        <v>43</v>
      </c>
      <c r="E423" s="5" t="s">
        <v>776</v>
      </c>
      <c r="F423" s="5" t="s">
        <v>78</v>
      </c>
      <c r="G423" s="7">
        <v>49739.1</v>
      </c>
    </row>
    <row r="424" spans="1:7" ht="31.5">
      <c r="A424" s="32" t="s">
        <v>787</v>
      </c>
      <c r="B424" s="4"/>
      <c r="C424" s="4" t="s">
        <v>146</v>
      </c>
      <c r="D424" s="4" t="s">
        <v>43</v>
      </c>
      <c r="E424" s="5" t="s">
        <v>645</v>
      </c>
      <c r="F424" s="5"/>
      <c r="G424" s="7">
        <f t="shared" ref="G424:G425" si="102">SUM(G425)</f>
        <v>3270</v>
      </c>
    </row>
    <row r="425" spans="1:7" ht="31.5">
      <c r="A425" s="32" t="s">
        <v>772</v>
      </c>
      <c r="B425" s="4"/>
      <c r="C425" s="4" t="s">
        <v>146</v>
      </c>
      <c r="D425" s="4" t="s">
        <v>43</v>
      </c>
      <c r="E425" s="5" t="s">
        <v>773</v>
      </c>
      <c r="F425" s="5"/>
      <c r="G425" s="7">
        <f t="shared" si="102"/>
        <v>3270</v>
      </c>
    </row>
    <row r="426" spans="1:7" ht="31.5">
      <c r="A426" s="32" t="s">
        <v>41</v>
      </c>
      <c r="B426" s="4"/>
      <c r="C426" s="4" t="s">
        <v>146</v>
      </c>
      <c r="D426" s="4" t="s">
        <v>43</v>
      </c>
      <c r="E426" s="5" t="s">
        <v>773</v>
      </c>
      <c r="F426" s="5" t="s">
        <v>78</v>
      </c>
      <c r="G426" s="7">
        <v>3270</v>
      </c>
    </row>
    <row r="427" spans="1:7">
      <c r="A427" s="32" t="s">
        <v>519</v>
      </c>
      <c r="B427" s="4"/>
      <c r="C427" s="4" t="s">
        <v>146</v>
      </c>
      <c r="D427" s="4" t="s">
        <v>43</v>
      </c>
      <c r="E427" s="5" t="s">
        <v>520</v>
      </c>
      <c r="F427" s="5"/>
      <c r="G427" s="7">
        <f t="shared" ref="G427" si="103">SUM(G428)+G430</f>
        <v>67348.100000000006</v>
      </c>
    </row>
    <row r="428" spans="1:7">
      <c r="A428" s="32" t="s">
        <v>27</v>
      </c>
      <c r="B428" s="4"/>
      <c r="C428" s="4" t="s">
        <v>146</v>
      </c>
      <c r="D428" s="4" t="s">
        <v>43</v>
      </c>
      <c r="E428" s="5" t="s">
        <v>521</v>
      </c>
      <c r="F428" s="5"/>
      <c r="G428" s="7">
        <f t="shared" ref="G428" si="104">SUM(G429)</f>
        <v>67348.100000000006</v>
      </c>
    </row>
    <row r="429" spans="1:7" ht="31.5">
      <c r="A429" s="32" t="s">
        <v>41</v>
      </c>
      <c r="B429" s="4"/>
      <c r="C429" s="4" t="s">
        <v>146</v>
      </c>
      <c r="D429" s="4" t="s">
        <v>43</v>
      </c>
      <c r="E429" s="5" t="s">
        <v>521</v>
      </c>
      <c r="F429" s="5" t="s">
        <v>78</v>
      </c>
      <c r="G429" s="7">
        <v>67348.100000000006</v>
      </c>
    </row>
    <row r="430" spans="1:7" ht="31.5" hidden="1">
      <c r="A430" s="2" t="s">
        <v>316</v>
      </c>
      <c r="B430" s="4"/>
      <c r="C430" s="4" t="s">
        <v>146</v>
      </c>
      <c r="D430" s="4" t="s">
        <v>43</v>
      </c>
      <c r="E430" s="5" t="s">
        <v>918</v>
      </c>
      <c r="F430" s="5"/>
      <c r="G430" s="7">
        <f t="shared" ref="G430" si="105">SUM(G431)</f>
        <v>0</v>
      </c>
    </row>
    <row r="431" spans="1:7" ht="31.5" hidden="1">
      <c r="A431" s="2" t="s">
        <v>235</v>
      </c>
      <c r="B431" s="4"/>
      <c r="C431" s="4" t="s">
        <v>146</v>
      </c>
      <c r="D431" s="4" t="s">
        <v>43</v>
      </c>
      <c r="E431" s="5" t="s">
        <v>918</v>
      </c>
      <c r="F431" s="5" t="s">
        <v>216</v>
      </c>
      <c r="G431" s="7"/>
    </row>
    <row r="432" spans="1:7" ht="18.75" customHeight="1">
      <c r="A432" s="2" t="s">
        <v>154</v>
      </c>
      <c r="B432" s="4"/>
      <c r="C432" s="81" t="s">
        <v>146</v>
      </c>
      <c r="D432" s="81" t="s">
        <v>146</v>
      </c>
      <c r="E432" s="81"/>
      <c r="F432" s="81"/>
      <c r="G432" s="9">
        <f t="shared" ref="G432" si="106">SUM(G445)+G448+G436+G452+G433</f>
        <v>5620.6</v>
      </c>
    </row>
    <row r="433" spans="1:7" ht="31.5">
      <c r="A433" s="2" t="s">
        <v>805</v>
      </c>
      <c r="B433" s="4"/>
      <c r="C433" s="81" t="s">
        <v>146</v>
      </c>
      <c r="D433" s="81" t="s">
        <v>146</v>
      </c>
      <c r="E433" s="81" t="s">
        <v>723</v>
      </c>
      <c r="F433" s="81"/>
      <c r="G433" s="9">
        <f t="shared" ref="G433:G434" si="107">SUM(G434)</f>
        <v>520</v>
      </c>
    </row>
    <row r="434" spans="1:7" ht="31.5">
      <c r="A434" s="2" t="s">
        <v>316</v>
      </c>
      <c r="B434" s="4"/>
      <c r="C434" s="81" t="s">
        <v>146</v>
      </c>
      <c r="D434" s="81" t="s">
        <v>146</v>
      </c>
      <c r="E434" s="81" t="s">
        <v>738</v>
      </c>
      <c r="F434" s="81"/>
      <c r="G434" s="9">
        <f t="shared" si="107"/>
        <v>520</v>
      </c>
    </row>
    <row r="435" spans="1:7" ht="31.5">
      <c r="A435" s="2" t="s">
        <v>235</v>
      </c>
      <c r="B435" s="4"/>
      <c r="C435" s="81" t="s">
        <v>146</v>
      </c>
      <c r="D435" s="81" t="s">
        <v>146</v>
      </c>
      <c r="E435" s="81" t="s">
        <v>738</v>
      </c>
      <c r="F435" s="81" t="s">
        <v>216</v>
      </c>
      <c r="G435" s="9">
        <v>520</v>
      </c>
    </row>
    <row r="436" spans="1:7" ht="31.5" hidden="1">
      <c r="A436" s="2" t="s">
        <v>606</v>
      </c>
      <c r="B436" s="4"/>
      <c r="C436" s="81" t="s">
        <v>146</v>
      </c>
      <c r="D436" s="81" t="s">
        <v>146</v>
      </c>
      <c r="E436" s="4" t="s">
        <v>213</v>
      </c>
      <c r="F436" s="4"/>
      <c r="G436" s="7">
        <f>SUM(G437)+G440</f>
        <v>0</v>
      </c>
    </row>
    <row r="437" spans="1:7" ht="31.5" hidden="1">
      <c r="A437" s="2" t="s">
        <v>233</v>
      </c>
      <c r="B437" s="4"/>
      <c r="C437" s="81" t="s">
        <v>146</v>
      </c>
      <c r="D437" s="81" t="s">
        <v>146</v>
      </c>
      <c r="E437" s="4" t="s">
        <v>262</v>
      </c>
      <c r="F437" s="4"/>
      <c r="G437" s="7">
        <f t="shared" ref="G437:G438" si="108">SUM(G438)</f>
        <v>0</v>
      </c>
    </row>
    <row r="438" spans="1:7" ht="31.5" hidden="1">
      <c r="A438" s="2" t="s">
        <v>234</v>
      </c>
      <c r="B438" s="4"/>
      <c r="C438" s="81" t="s">
        <v>146</v>
      </c>
      <c r="D438" s="81" t="s">
        <v>146</v>
      </c>
      <c r="E438" s="4" t="s">
        <v>263</v>
      </c>
      <c r="F438" s="4"/>
      <c r="G438" s="7">
        <f t="shared" si="108"/>
        <v>0</v>
      </c>
    </row>
    <row r="439" spans="1:7" ht="31.5" hidden="1">
      <c r="A439" s="2" t="s">
        <v>235</v>
      </c>
      <c r="B439" s="4"/>
      <c r="C439" s="81" t="s">
        <v>146</v>
      </c>
      <c r="D439" s="81" t="s">
        <v>146</v>
      </c>
      <c r="E439" s="4" t="s">
        <v>263</v>
      </c>
      <c r="F439" s="4" t="s">
        <v>216</v>
      </c>
      <c r="G439" s="7"/>
    </row>
    <row r="440" spans="1:7" hidden="1">
      <c r="A440" s="2" t="s">
        <v>236</v>
      </c>
      <c r="B440" s="4"/>
      <c r="C440" s="81" t="s">
        <v>146</v>
      </c>
      <c r="D440" s="81" t="s">
        <v>146</v>
      </c>
      <c r="E440" s="4" t="s">
        <v>264</v>
      </c>
      <c r="F440" s="4"/>
      <c r="G440" s="7">
        <f>SUM(G441)</f>
        <v>0</v>
      </c>
    </row>
    <row r="441" spans="1:7" ht="31.5" hidden="1">
      <c r="A441" s="2" t="s">
        <v>234</v>
      </c>
      <c r="B441" s="4"/>
      <c r="C441" s="81" t="s">
        <v>146</v>
      </c>
      <c r="D441" s="81" t="s">
        <v>146</v>
      </c>
      <c r="E441" s="4" t="s">
        <v>265</v>
      </c>
      <c r="F441" s="4"/>
      <c r="G441" s="7">
        <f t="shared" ref="G441" si="109">SUM(G442)+G443</f>
        <v>0</v>
      </c>
    </row>
    <row r="442" spans="1:7" ht="31.5" hidden="1">
      <c r="A442" s="2" t="s">
        <v>235</v>
      </c>
      <c r="B442" s="4"/>
      <c r="C442" s="81" t="s">
        <v>146</v>
      </c>
      <c r="D442" s="81" t="s">
        <v>146</v>
      </c>
      <c r="E442" s="4" t="s">
        <v>265</v>
      </c>
      <c r="F442" s="4" t="s">
        <v>216</v>
      </c>
      <c r="G442" s="7"/>
    </row>
    <row r="443" spans="1:7" ht="31.5" hidden="1">
      <c r="A443" s="2" t="s">
        <v>905</v>
      </c>
      <c r="B443" s="4"/>
      <c r="C443" s="81" t="s">
        <v>146</v>
      </c>
      <c r="D443" s="81" t="s">
        <v>146</v>
      </c>
      <c r="E443" s="4" t="s">
        <v>667</v>
      </c>
      <c r="F443" s="4"/>
      <c r="G443" s="7">
        <f>SUM(G444)</f>
        <v>0</v>
      </c>
    </row>
    <row r="444" spans="1:7" ht="31.5" hidden="1">
      <c r="A444" s="2" t="s">
        <v>235</v>
      </c>
      <c r="B444" s="4"/>
      <c r="C444" s="81" t="s">
        <v>146</v>
      </c>
      <c r="D444" s="81" t="s">
        <v>146</v>
      </c>
      <c r="E444" s="4" t="s">
        <v>667</v>
      </c>
      <c r="F444" s="4" t="s">
        <v>216</v>
      </c>
      <c r="G444" s="7"/>
    </row>
    <row r="445" spans="1:7" ht="31.5">
      <c r="A445" s="2" t="s">
        <v>485</v>
      </c>
      <c r="B445" s="4"/>
      <c r="C445" s="81" t="s">
        <v>146</v>
      </c>
      <c r="D445" s="81" t="s">
        <v>146</v>
      </c>
      <c r="E445" s="81" t="s">
        <v>255</v>
      </c>
      <c r="F445" s="81"/>
      <c r="G445" s="9">
        <f t="shared" ref="G445:G446" si="110">SUM(G446)</f>
        <v>12</v>
      </c>
    </row>
    <row r="446" spans="1:7" ht="31.5">
      <c r="A446" s="2" t="s">
        <v>234</v>
      </c>
      <c r="B446" s="4"/>
      <c r="C446" s="81" t="s">
        <v>146</v>
      </c>
      <c r="D446" s="81" t="s">
        <v>146</v>
      </c>
      <c r="E446" s="81" t="s">
        <v>268</v>
      </c>
      <c r="F446" s="81"/>
      <c r="G446" s="9">
        <f t="shared" si="110"/>
        <v>12</v>
      </c>
    </row>
    <row r="447" spans="1:7" ht="27.75" customHeight="1">
      <c r="A447" s="2" t="s">
        <v>235</v>
      </c>
      <c r="B447" s="4"/>
      <c r="C447" s="81" t="s">
        <v>146</v>
      </c>
      <c r="D447" s="81" t="s">
        <v>146</v>
      </c>
      <c r="E447" s="81" t="s">
        <v>268</v>
      </c>
      <c r="F447" s="81" t="s">
        <v>216</v>
      </c>
      <c r="G447" s="9">
        <v>12</v>
      </c>
    </row>
    <row r="448" spans="1:7" ht="31.5">
      <c r="A448" s="2" t="s">
        <v>806</v>
      </c>
      <c r="B448" s="4"/>
      <c r="C448" s="81" t="s">
        <v>146</v>
      </c>
      <c r="D448" s="81" t="s">
        <v>146</v>
      </c>
      <c r="E448" s="81" t="s">
        <v>207</v>
      </c>
      <c r="F448" s="81"/>
      <c r="G448" s="9">
        <f t="shared" ref="G448:G450" si="111">SUM(G449)</f>
        <v>4927.3</v>
      </c>
    </row>
    <row r="449" spans="1:7" ht="31.5">
      <c r="A449" s="2" t="s">
        <v>315</v>
      </c>
      <c r="B449" s="4"/>
      <c r="C449" s="81" t="s">
        <v>146</v>
      </c>
      <c r="D449" s="81" t="s">
        <v>146</v>
      </c>
      <c r="E449" s="81" t="s">
        <v>209</v>
      </c>
      <c r="F449" s="81"/>
      <c r="G449" s="9">
        <f t="shared" si="111"/>
        <v>4927.3</v>
      </c>
    </row>
    <row r="450" spans="1:7">
      <c r="A450" s="32" t="s">
        <v>27</v>
      </c>
      <c r="B450" s="4"/>
      <c r="C450" s="81" t="s">
        <v>146</v>
      </c>
      <c r="D450" s="81" t="s">
        <v>146</v>
      </c>
      <c r="E450" s="81" t="s">
        <v>534</v>
      </c>
      <c r="F450" s="81"/>
      <c r="G450" s="9">
        <f t="shared" si="111"/>
        <v>4927.3</v>
      </c>
    </row>
    <row r="451" spans="1:7" ht="31.5">
      <c r="A451" s="2" t="s">
        <v>41</v>
      </c>
      <c r="B451" s="4"/>
      <c r="C451" s="81" t="s">
        <v>146</v>
      </c>
      <c r="D451" s="81" t="s">
        <v>146</v>
      </c>
      <c r="E451" s="81" t="s">
        <v>534</v>
      </c>
      <c r="F451" s="81" t="s">
        <v>78</v>
      </c>
      <c r="G451" s="9">
        <v>4927.3</v>
      </c>
    </row>
    <row r="452" spans="1:7">
      <c r="A452" s="2" t="s">
        <v>167</v>
      </c>
      <c r="B452" s="4"/>
      <c r="C452" s="81" t="s">
        <v>146</v>
      </c>
      <c r="D452" s="81" t="s">
        <v>146</v>
      </c>
      <c r="E452" s="81" t="s">
        <v>168</v>
      </c>
      <c r="F452" s="81"/>
      <c r="G452" s="9">
        <f t="shared" ref="G452" si="112">SUM(G453)</f>
        <v>161.30000000000001</v>
      </c>
    </row>
    <row r="453" spans="1:7" ht="47.25">
      <c r="A453" s="80" t="s">
        <v>309</v>
      </c>
      <c r="B453" s="81"/>
      <c r="C453" s="81" t="s">
        <v>146</v>
      </c>
      <c r="D453" s="81" t="s">
        <v>146</v>
      </c>
      <c r="E453" s="81" t="s">
        <v>419</v>
      </c>
      <c r="F453" s="29"/>
      <c r="G453" s="9">
        <f>SUM(G454:G455)</f>
        <v>161.30000000000001</v>
      </c>
    </row>
    <row r="454" spans="1:7" ht="47.25">
      <c r="A454" s="2" t="s">
        <v>40</v>
      </c>
      <c r="B454" s="81"/>
      <c r="C454" s="81" t="s">
        <v>146</v>
      </c>
      <c r="D454" s="81" t="s">
        <v>146</v>
      </c>
      <c r="E454" s="81" t="s">
        <v>419</v>
      </c>
      <c r="F454" s="81" t="s">
        <v>76</v>
      </c>
      <c r="G454" s="9">
        <v>151.80000000000001</v>
      </c>
    </row>
    <row r="455" spans="1:7" ht="30.75" customHeight="1">
      <c r="A455" s="80" t="s">
        <v>41</v>
      </c>
      <c r="B455" s="81"/>
      <c r="C455" s="81" t="s">
        <v>146</v>
      </c>
      <c r="D455" s="81" t="s">
        <v>146</v>
      </c>
      <c r="E455" s="81" t="s">
        <v>419</v>
      </c>
      <c r="F455" s="81" t="s">
        <v>78</v>
      </c>
      <c r="G455" s="9">
        <v>9.5</v>
      </c>
    </row>
    <row r="456" spans="1:7">
      <c r="A456" s="80" t="s">
        <v>807</v>
      </c>
      <c r="B456" s="21"/>
      <c r="C456" s="81" t="s">
        <v>65</v>
      </c>
      <c r="D456" s="29"/>
      <c r="E456" s="29"/>
      <c r="F456" s="29"/>
      <c r="G456" s="9">
        <f>SUM(G457+G463)</f>
        <v>12002.199999999999</v>
      </c>
    </row>
    <row r="457" spans="1:7">
      <c r="A457" s="80" t="s">
        <v>210</v>
      </c>
      <c r="B457" s="21"/>
      <c r="C457" s="81" t="s">
        <v>65</v>
      </c>
      <c r="D457" s="81" t="s">
        <v>43</v>
      </c>
      <c r="E457" s="29"/>
      <c r="F457" s="29"/>
      <c r="G457" s="9">
        <f t="shared" ref="G457:G458" si="113">SUM(G458)</f>
        <v>9446.7999999999993</v>
      </c>
    </row>
    <row r="458" spans="1:7" ht="31.5">
      <c r="A458" s="80" t="s">
        <v>714</v>
      </c>
      <c r="B458" s="21"/>
      <c r="C458" s="81" t="s">
        <v>65</v>
      </c>
      <c r="D458" s="81" t="s">
        <v>43</v>
      </c>
      <c r="E458" s="29" t="s">
        <v>211</v>
      </c>
      <c r="F458" s="29"/>
      <c r="G458" s="9">
        <f t="shared" si="113"/>
        <v>9446.7999999999993</v>
      </c>
    </row>
    <row r="459" spans="1:7" ht="31.5">
      <c r="A459" s="80" t="s">
        <v>34</v>
      </c>
      <c r="B459" s="21"/>
      <c r="C459" s="81" t="s">
        <v>65</v>
      </c>
      <c r="D459" s="81" t="s">
        <v>43</v>
      </c>
      <c r="E459" s="29" t="s">
        <v>212</v>
      </c>
      <c r="F459" s="29"/>
      <c r="G459" s="9">
        <f>SUM(G460:G462)</f>
        <v>9446.7999999999993</v>
      </c>
    </row>
    <row r="460" spans="1:7" ht="47.25">
      <c r="A460" s="2" t="s">
        <v>40</v>
      </c>
      <c r="B460" s="21"/>
      <c r="C460" s="81" t="s">
        <v>65</v>
      </c>
      <c r="D460" s="81" t="s">
        <v>43</v>
      </c>
      <c r="E460" s="29" t="s">
        <v>212</v>
      </c>
      <c r="F460" s="81" t="s">
        <v>76</v>
      </c>
      <c r="G460" s="9">
        <v>7873.9</v>
      </c>
    </row>
    <row r="461" spans="1:7" ht="31.5">
      <c r="A461" s="80" t="s">
        <v>41</v>
      </c>
      <c r="B461" s="21"/>
      <c r="C461" s="81" t="s">
        <v>65</v>
      </c>
      <c r="D461" s="81" t="s">
        <v>43</v>
      </c>
      <c r="E461" s="29" t="s">
        <v>212</v>
      </c>
      <c r="F461" s="81" t="s">
        <v>78</v>
      </c>
      <c r="G461" s="9">
        <v>1315.4</v>
      </c>
    </row>
    <row r="462" spans="1:7">
      <c r="A462" s="80" t="s">
        <v>18</v>
      </c>
      <c r="B462" s="21"/>
      <c r="C462" s="81" t="s">
        <v>65</v>
      </c>
      <c r="D462" s="81" t="s">
        <v>43</v>
      </c>
      <c r="E462" s="29" t="s">
        <v>212</v>
      </c>
      <c r="F462" s="81" t="s">
        <v>83</v>
      </c>
      <c r="G462" s="9">
        <v>257.5</v>
      </c>
    </row>
    <row r="463" spans="1:7">
      <c r="A463" s="80" t="s">
        <v>155</v>
      </c>
      <c r="B463" s="21"/>
      <c r="C463" s="81" t="s">
        <v>65</v>
      </c>
      <c r="D463" s="81" t="s">
        <v>146</v>
      </c>
      <c r="E463" s="29"/>
      <c r="F463" s="29"/>
      <c r="G463" s="9">
        <f t="shared" ref="G463" si="114">SUM(G467)+G464</f>
        <v>2555.4</v>
      </c>
    </row>
    <row r="464" spans="1:7" ht="31.5">
      <c r="A464" s="2" t="s">
        <v>490</v>
      </c>
      <c r="B464" s="4"/>
      <c r="C464" s="91" t="s">
        <v>65</v>
      </c>
      <c r="D464" s="91" t="s">
        <v>146</v>
      </c>
      <c r="E464" s="4" t="s">
        <v>260</v>
      </c>
      <c r="F464" s="4"/>
      <c r="G464" s="7">
        <f t="shared" ref="G464:G465" si="115">SUM(G465)</f>
        <v>44.8</v>
      </c>
    </row>
    <row r="465" spans="1:7">
      <c r="A465" s="2" t="s">
        <v>27</v>
      </c>
      <c r="B465" s="4"/>
      <c r="C465" s="91" t="s">
        <v>65</v>
      </c>
      <c r="D465" s="91" t="s">
        <v>146</v>
      </c>
      <c r="E465" s="4" t="s">
        <v>261</v>
      </c>
      <c r="F465" s="4"/>
      <c r="G465" s="7">
        <f t="shared" si="115"/>
        <v>44.8</v>
      </c>
    </row>
    <row r="466" spans="1:7" ht="31.5">
      <c r="A466" s="2" t="s">
        <v>41</v>
      </c>
      <c r="B466" s="4"/>
      <c r="C466" s="91" t="s">
        <v>65</v>
      </c>
      <c r="D466" s="91" t="s">
        <v>146</v>
      </c>
      <c r="E466" s="4" t="s">
        <v>261</v>
      </c>
      <c r="F466" s="4" t="s">
        <v>78</v>
      </c>
      <c r="G466" s="9">
        <v>44.8</v>
      </c>
    </row>
    <row r="467" spans="1:7" ht="31.5">
      <c r="A467" s="80" t="s">
        <v>714</v>
      </c>
      <c r="B467" s="21"/>
      <c r="C467" s="81" t="s">
        <v>65</v>
      </c>
      <c r="D467" s="81" t="s">
        <v>146</v>
      </c>
      <c r="E467" s="29" t="s">
        <v>211</v>
      </c>
      <c r="F467" s="29"/>
      <c r="G467" s="9">
        <f t="shared" ref="G467" si="116">SUM(G468)</f>
        <v>2510.6</v>
      </c>
    </row>
    <row r="468" spans="1:7">
      <c r="A468" s="80" t="s">
        <v>27</v>
      </c>
      <c r="B468" s="21"/>
      <c r="C468" s="81" t="s">
        <v>65</v>
      </c>
      <c r="D468" s="81" t="s">
        <v>146</v>
      </c>
      <c r="E468" s="29" t="s">
        <v>218</v>
      </c>
      <c r="F468" s="29"/>
      <c r="G468" s="9">
        <f t="shared" ref="G468" si="117">SUM(G469)+G472+G473+G475</f>
        <v>2510.6</v>
      </c>
    </row>
    <row r="469" spans="1:7" ht="47.25" hidden="1">
      <c r="A469" s="80" t="s">
        <v>808</v>
      </c>
      <c r="B469" s="21"/>
      <c r="C469" s="81" t="s">
        <v>65</v>
      </c>
      <c r="D469" s="81" t="s">
        <v>146</v>
      </c>
      <c r="E469" s="29" t="s">
        <v>237</v>
      </c>
      <c r="F469" s="29"/>
      <c r="G469" s="9">
        <f>SUM(G470)</f>
        <v>0</v>
      </c>
    </row>
    <row r="470" spans="1:7" hidden="1">
      <c r="A470" s="80" t="s">
        <v>77</v>
      </c>
      <c r="B470" s="21"/>
      <c r="C470" s="81" t="s">
        <v>65</v>
      </c>
      <c r="D470" s="81" t="s">
        <v>146</v>
      </c>
      <c r="E470" s="29" t="s">
        <v>237</v>
      </c>
      <c r="F470" s="81" t="s">
        <v>78</v>
      </c>
      <c r="G470" s="9"/>
    </row>
    <row r="471" spans="1:7" ht="47.25" hidden="1">
      <c r="A471" s="2" t="s">
        <v>40</v>
      </c>
      <c r="B471" s="21"/>
      <c r="C471" s="81" t="s">
        <v>65</v>
      </c>
      <c r="D471" s="81" t="s">
        <v>146</v>
      </c>
      <c r="E471" s="29" t="s">
        <v>237</v>
      </c>
      <c r="F471" s="29">
        <v>100</v>
      </c>
      <c r="G471" s="9"/>
    </row>
    <row r="472" spans="1:7" ht="31.5">
      <c r="A472" s="80" t="s">
        <v>41</v>
      </c>
      <c r="B472" s="21"/>
      <c r="C472" s="81" t="s">
        <v>65</v>
      </c>
      <c r="D472" s="81" t="s">
        <v>146</v>
      </c>
      <c r="E472" s="29" t="s">
        <v>218</v>
      </c>
      <c r="F472" s="81" t="s">
        <v>78</v>
      </c>
      <c r="G472" s="9">
        <v>2510.6</v>
      </c>
    </row>
    <row r="473" spans="1:7" ht="157.5">
      <c r="A473" s="80" t="s">
        <v>784</v>
      </c>
      <c r="B473" s="21"/>
      <c r="C473" s="81" t="s">
        <v>65</v>
      </c>
      <c r="D473" s="81" t="s">
        <v>146</v>
      </c>
      <c r="E473" s="29" t="s">
        <v>783</v>
      </c>
      <c r="F473" s="81"/>
      <c r="G473" s="9">
        <f t="shared" ref="G473" si="118">SUM(G474)</f>
        <v>0</v>
      </c>
    </row>
    <row r="474" spans="1:7" ht="31.5">
      <c r="A474" s="80" t="s">
        <v>41</v>
      </c>
      <c r="B474" s="21"/>
      <c r="C474" s="81" t="s">
        <v>65</v>
      </c>
      <c r="D474" s="81" t="s">
        <v>146</v>
      </c>
      <c r="E474" s="29" t="s">
        <v>783</v>
      </c>
      <c r="F474" s="81" t="s">
        <v>78</v>
      </c>
      <c r="G474" s="9">
        <v>0</v>
      </c>
    </row>
    <row r="475" spans="1:7" ht="31.5" hidden="1">
      <c r="A475" s="80" t="s">
        <v>851</v>
      </c>
      <c r="B475" s="21"/>
      <c r="C475" s="81" t="s">
        <v>65</v>
      </c>
      <c r="D475" s="81" t="s">
        <v>146</v>
      </c>
      <c r="E475" s="29" t="s">
        <v>850</v>
      </c>
      <c r="F475" s="81"/>
      <c r="G475" s="9"/>
    </row>
    <row r="476" spans="1:7" ht="31.5" hidden="1">
      <c r="A476" s="80" t="s">
        <v>41</v>
      </c>
      <c r="B476" s="21"/>
      <c r="C476" s="81" t="s">
        <v>65</v>
      </c>
      <c r="D476" s="81" t="s">
        <v>146</v>
      </c>
      <c r="E476" s="29" t="s">
        <v>850</v>
      </c>
      <c r="F476" s="81" t="s">
        <v>78</v>
      </c>
      <c r="G476" s="9"/>
    </row>
    <row r="477" spans="1:7">
      <c r="A477" s="2" t="s">
        <v>99</v>
      </c>
      <c r="B477" s="21"/>
      <c r="C477" s="81" t="s">
        <v>100</v>
      </c>
      <c r="D477" s="81"/>
      <c r="E477" s="29"/>
      <c r="F477" s="81"/>
      <c r="G477" s="9">
        <f>SUM(G508)+G478+G482</f>
        <v>2626.7</v>
      </c>
    </row>
    <row r="478" spans="1:7" hidden="1">
      <c r="A478" s="80" t="s">
        <v>157</v>
      </c>
      <c r="B478" s="21"/>
      <c r="C478" s="81" t="s">
        <v>100</v>
      </c>
      <c r="D478" s="81" t="s">
        <v>33</v>
      </c>
      <c r="E478" s="29"/>
      <c r="F478" s="81"/>
      <c r="G478" s="9">
        <f t="shared" ref="G478:G479" si="119">SUM(G479)</f>
        <v>0</v>
      </c>
    </row>
    <row r="479" spans="1:7" ht="47.25" hidden="1">
      <c r="A479" s="2" t="s">
        <v>500</v>
      </c>
      <c r="B479" s="21"/>
      <c r="C479" s="81" t="s">
        <v>100</v>
      </c>
      <c r="D479" s="81" t="s">
        <v>33</v>
      </c>
      <c r="E479" s="29" t="s">
        <v>380</v>
      </c>
      <c r="F479" s="81"/>
      <c r="G479" s="9">
        <f t="shared" si="119"/>
        <v>0</v>
      </c>
    </row>
    <row r="480" spans="1:7" hidden="1">
      <c r="A480" s="2" t="s">
        <v>625</v>
      </c>
      <c r="B480" s="21"/>
      <c r="C480" s="81" t="s">
        <v>100</v>
      </c>
      <c r="D480" s="81" t="s">
        <v>33</v>
      </c>
      <c r="E480" s="29" t="s">
        <v>623</v>
      </c>
      <c r="F480" s="81"/>
      <c r="G480" s="9">
        <f>SUM(G481)</f>
        <v>0</v>
      </c>
    </row>
    <row r="481" spans="1:7" ht="31.5" hidden="1">
      <c r="A481" s="2" t="s">
        <v>235</v>
      </c>
      <c r="B481" s="21"/>
      <c r="C481" s="81" t="s">
        <v>100</v>
      </c>
      <c r="D481" s="81" t="s">
        <v>33</v>
      </c>
      <c r="E481" s="29" t="s">
        <v>623</v>
      </c>
      <c r="F481" s="81" t="s">
        <v>216</v>
      </c>
      <c r="G481" s="9">
        <v>0</v>
      </c>
    </row>
    <row r="482" spans="1:7">
      <c r="A482" s="2" t="s">
        <v>641</v>
      </c>
      <c r="B482" s="21"/>
      <c r="C482" s="81" t="s">
        <v>100</v>
      </c>
      <c r="D482" s="81" t="s">
        <v>146</v>
      </c>
      <c r="E482" s="29"/>
      <c r="F482" s="81"/>
      <c r="G482" s="9">
        <f t="shared" ref="G482" si="120">SUM(G483+G500)+G486+G489+G497+G493+G503+G506</f>
        <v>56.1</v>
      </c>
    </row>
    <row r="483" spans="1:7" ht="31.5">
      <c r="A483" s="80" t="s">
        <v>607</v>
      </c>
      <c r="B483" s="21"/>
      <c r="C483" s="81" t="s">
        <v>100</v>
      </c>
      <c r="D483" s="81" t="s">
        <v>146</v>
      </c>
      <c r="E483" s="81" t="s">
        <v>187</v>
      </c>
      <c r="F483" s="29"/>
      <c r="G483" s="9">
        <f t="shared" ref="G483:G484" si="121">SUM(G484)</f>
        <v>27.6</v>
      </c>
    </row>
    <row r="484" spans="1:7" ht="31.5">
      <c r="A484" s="80" t="s">
        <v>85</v>
      </c>
      <c r="B484" s="21"/>
      <c r="C484" s="81" t="s">
        <v>100</v>
      </c>
      <c r="D484" s="81" t="s">
        <v>146</v>
      </c>
      <c r="E484" s="29" t="s">
        <v>502</v>
      </c>
      <c r="F484" s="29"/>
      <c r="G484" s="9">
        <f t="shared" si="121"/>
        <v>27.6</v>
      </c>
    </row>
    <row r="485" spans="1:7" ht="31.5">
      <c r="A485" s="80" t="s">
        <v>41</v>
      </c>
      <c r="B485" s="21"/>
      <c r="C485" s="81" t="s">
        <v>100</v>
      </c>
      <c r="D485" s="81" t="s">
        <v>146</v>
      </c>
      <c r="E485" s="29" t="s">
        <v>502</v>
      </c>
      <c r="F485" s="29">
        <v>200</v>
      </c>
      <c r="G485" s="9">
        <v>27.6</v>
      </c>
    </row>
    <row r="486" spans="1:7" ht="31.5" hidden="1">
      <c r="A486" s="80" t="s">
        <v>809</v>
      </c>
      <c r="B486" s="21"/>
      <c r="C486" s="81" t="s">
        <v>100</v>
      </c>
      <c r="D486" s="81" t="s">
        <v>146</v>
      </c>
      <c r="E486" s="29" t="s">
        <v>180</v>
      </c>
      <c r="F486" s="29"/>
      <c r="G486" s="9"/>
    </row>
    <row r="487" spans="1:7" ht="31.5" hidden="1">
      <c r="A487" s="80" t="s">
        <v>85</v>
      </c>
      <c r="B487" s="21"/>
      <c r="C487" s="81" t="s">
        <v>100</v>
      </c>
      <c r="D487" s="81" t="s">
        <v>146</v>
      </c>
      <c r="E487" s="29" t="s">
        <v>190</v>
      </c>
      <c r="F487" s="29"/>
      <c r="G487" s="9"/>
    </row>
    <row r="488" spans="1:7" ht="31.5" hidden="1">
      <c r="A488" s="80" t="s">
        <v>41</v>
      </c>
      <c r="B488" s="21"/>
      <c r="C488" s="81" t="s">
        <v>100</v>
      </c>
      <c r="D488" s="81" t="s">
        <v>146</v>
      </c>
      <c r="E488" s="29" t="s">
        <v>190</v>
      </c>
      <c r="F488" s="29">
        <v>200</v>
      </c>
      <c r="G488" s="9"/>
    </row>
    <row r="489" spans="1:7" ht="31.5">
      <c r="A489" s="2" t="s">
        <v>473</v>
      </c>
      <c r="B489" s="4"/>
      <c r="C489" s="81" t="s">
        <v>100</v>
      </c>
      <c r="D489" s="81" t="s">
        <v>146</v>
      </c>
      <c r="E489" s="4" t="s">
        <v>241</v>
      </c>
      <c r="F489" s="81"/>
      <c r="G489" s="9">
        <f t="shared" ref="G489:G491" si="122">SUM(G490)</f>
        <v>10.5</v>
      </c>
    </row>
    <row r="490" spans="1:7" ht="31.5">
      <c r="A490" s="2" t="s">
        <v>474</v>
      </c>
      <c r="B490" s="4"/>
      <c r="C490" s="81" t="s">
        <v>100</v>
      </c>
      <c r="D490" s="81" t="s">
        <v>146</v>
      </c>
      <c r="E490" s="4" t="s">
        <v>242</v>
      </c>
      <c r="F490" s="81"/>
      <c r="G490" s="9">
        <f t="shared" si="122"/>
        <v>10.5</v>
      </c>
    </row>
    <row r="491" spans="1:7" ht="31.5">
      <c r="A491" s="2" t="s">
        <v>34</v>
      </c>
      <c r="B491" s="4"/>
      <c r="C491" s="81" t="s">
        <v>100</v>
      </c>
      <c r="D491" s="81" t="s">
        <v>146</v>
      </c>
      <c r="E491" s="4" t="s">
        <v>246</v>
      </c>
      <c r="F491" s="81"/>
      <c r="G491" s="9">
        <f t="shared" si="122"/>
        <v>10.5</v>
      </c>
    </row>
    <row r="492" spans="1:7" ht="31.5">
      <c r="A492" s="80" t="s">
        <v>41</v>
      </c>
      <c r="B492" s="21"/>
      <c r="C492" s="81" t="s">
        <v>100</v>
      </c>
      <c r="D492" s="81" t="s">
        <v>146</v>
      </c>
      <c r="E492" s="4" t="s">
        <v>246</v>
      </c>
      <c r="F492" s="81" t="s">
        <v>78</v>
      </c>
      <c r="G492" s="9">
        <v>10.5</v>
      </c>
    </row>
    <row r="493" spans="1:7" ht="31.5" hidden="1">
      <c r="A493" s="2" t="s">
        <v>483</v>
      </c>
      <c r="B493" s="21"/>
      <c r="C493" s="81" t="s">
        <v>100</v>
      </c>
      <c r="D493" s="81" t="s">
        <v>146</v>
      </c>
      <c r="E493" s="4" t="s">
        <v>255</v>
      </c>
      <c r="F493" s="81"/>
      <c r="G493" s="9">
        <f t="shared" ref="G493:G495" si="123">SUM(G494)</f>
        <v>0</v>
      </c>
    </row>
    <row r="494" spans="1:7" ht="31.5" hidden="1">
      <c r="A494" s="2" t="s">
        <v>484</v>
      </c>
      <c r="B494" s="21"/>
      <c r="C494" s="81" t="s">
        <v>100</v>
      </c>
      <c r="D494" s="81" t="s">
        <v>146</v>
      </c>
      <c r="E494" s="4" t="s">
        <v>256</v>
      </c>
      <c r="F494" s="81"/>
      <c r="G494" s="9">
        <f t="shared" si="123"/>
        <v>0</v>
      </c>
    </row>
    <row r="495" spans="1:7" ht="31.5" hidden="1">
      <c r="A495" s="2" t="s">
        <v>34</v>
      </c>
      <c r="B495" s="21"/>
      <c r="C495" s="81" t="s">
        <v>100</v>
      </c>
      <c r="D495" s="81" t="s">
        <v>146</v>
      </c>
      <c r="E495" s="4" t="s">
        <v>257</v>
      </c>
      <c r="F495" s="81"/>
      <c r="G495" s="9">
        <f t="shared" si="123"/>
        <v>0</v>
      </c>
    </row>
    <row r="496" spans="1:7" ht="31.5" hidden="1">
      <c r="A496" s="80" t="s">
        <v>41</v>
      </c>
      <c r="B496" s="21"/>
      <c r="C496" s="81" t="s">
        <v>100</v>
      </c>
      <c r="D496" s="81" t="s">
        <v>146</v>
      </c>
      <c r="E496" s="4" t="s">
        <v>257</v>
      </c>
      <c r="F496" s="81" t="s">
        <v>78</v>
      </c>
      <c r="G496" s="9"/>
    </row>
    <row r="497" spans="1:7" ht="31.5">
      <c r="A497" s="80" t="s">
        <v>714</v>
      </c>
      <c r="B497" s="21"/>
      <c r="C497" s="81" t="s">
        <v>100</v>
      </c>
      <c r="D497" s="81" t="s">
        <v>146</v>
      </c>
      <c r="E497" s="29" t="s">
        <v>211</v>
      </c>
      <c r="F497" s="81"/>
      <c r="G497" s="9">
        <f t="shared" ref="G497:G498" si="124">SUM(G498)</f>
        <v>18</v>
      </c>
    </row>
    <row r="498" spans="1:7" ht="31.5">
      <c r="A498" s="80" t="s">
        <v>34</v>
      </c>
      <c r="B498" s="21"/>
      <c r="C498" s="81" t="s">
        <v>100</v>
      </c>
      <c r="D498" s="81" t="s">
        <v>146</v>
      </c>
      <c r="E498" s="29" t="s">
        <v>212</v>
      </c>
      <c r="F498" s="81"/>
      <c r="G498" s="9">
        <f t="shared" si="124"/>
        <v>18</v>
      </c>
    </row>
    <row r="499" spans="1:7" ht="31.5">
      <c r="A499" s="80" t="s">
        <v>41</v>
      </c>
      <c r="B499" s="21"/>
      <c r="C499" s="81" t="s">
        <v>100</v>
      </c>
      <c r="D499" s="81" t="s">
        <v>146</v>
      </c>
      <c r="E499" s="29" t="s">
        <v>212</v>
      </c>
      <c r="F499" s="81" t="s">
        <v>78</v>
      </c>
      <c r="G499" s="9">
        <v>18</v>
      </c>
    </row>
    <row r="500" spans="1:7" ht="31.5" hidden="1">
      <c r="A500" s="2" t="s">
        <v>529</v>
      </c>
      <c r="B500" s="21"/>
      <c r="C500" s="81" t="s">
        <v>100</v>
      </c>
      <c r="D500" s="81" t="s">
        <v>146</v>
      </c>
      <c r="E500" s="29" t="s">
        <v>527</v>
      </c>
      <c r="F500" s="29"/>
      <c r="G500" s="9">
        <f t="shared" ref="G500:G501" si="125">SUM(G501)</f>
        <v>0</v>
      </c>
    </row>
    <row r="501" spans="1:7" ht="31.5" hidden="1">
      <c r="A501" s="80" t="s">
        <v>85</v>
      </c>
      <c r="B501" s="21"/>
      <c r="C501" s="81" t="s">
        <v>100</v>
      </c>
      <c r="D501" s="81" t="s">
        <v>146</v>
      </c>
      <c r="E501" s="29" t="s">
        <v>528</v>
      </c>
      <c r="F501" s="81"/>
      <c r="G501" s="9">
        <f t="shared" si="125"/>
        <v>0</v>
      </c>
    </row>
    <row r="502" spans="1:7" ht="31.5" hidden="1">
      <c r="A502" s="80" t="s">
        <v>41</v>
      </c>
      <c r="B502" s="21"/>
      <c r="C502" s="81" t="s">
        <v>100</v>
      </c>
      <c r="D502" s="81" t="s">
        <v>146</v>
      </c>
      <c r="E502" s="29" t="s">
        <v>528</v>
      </c>
      <c r="F502" s="81" t="s">
        <v>78</v>
      </c>
      <c r="G502" s="9"/>
    </row>
    <row r="503" spans="1:7" ht="31.5" hidden="1">
      <c r="A503" s="80" t="s">
        <v>719</v>
      </c>
      <c r="B503" s="21"/>
      <c r="C503" s="81" t="s">
        <v>100</v>
      </c>
      <c r="D503" s="81" t="s">
        <v>146</v>
      </c>
      <c r="E503" s="29" t="s">
        <v>716</v>
      </c>
      <c r="F503" s="81"/>
      <c r="G503" s="9">
        <f t="shared" ref="G503:G504" si="126">SUM(G504)</f>
        <v>0</v>
      </c>
    </row>
    <row r="504" spans="1:7" ht="31.5" hidden="1">
      <c r="A504" s="80" t="s">
        <v>413</v>
      </c>
      <c r="B504" s="21"/>
      <c r="C504" s="81" t="s">
        <v>100</v>
      </c>
      <c r="D504" s="81" t="s">
        <v>146</v>
      </c>
      <c r="E504" s="29" t="s">
        <v>717</v>
      </c>
      <c r="F504" s="81"/>
      <c r="G504" s="9">
        <f t="shared" si="126"/>
        <v>0</v>
      </c>
    </row>
    <row r="505" spans="1:7" ht="31.5" hidden="1">
      <c r="A505" s="80" t="s">
        <v>41</v>
      </c>
      <c r="B505" s="21"/>
      <c r="C505" s="81" t="s">
        <v>100</v>
      </c>
      <c r="D505" s="81" t="s">
        <v>146</v>
      </c>
      <c r="E505" s="29" t="s">
        <v>717</v>
      </c>
      <c r="F505" s="81" t="s">
        <v>78</v>
      </c>
      <c r="G505" s="9"/>
    </row>
    <row r="506" spans="1:7" ht="31.5" hidden="1">
      <c r="A506" s="80" t="s">
        <v>201</v>
      </c>
      <c r="B506" s="21"/>
      <c r="C506" s="81" t="s">
        <v>100</v>
      </c>
      <c r="D506" s="81" t="s">
        <v>146</v>
      </c>
      <c r="E506" s="29" t="s">
        <v>536</v>
      </c>
      <c r="F506" s="81"/>
      <c r="G506" s="9">
        <f t="shared" ref="G506" si="127">SUM(G507)</f>
        <v>0</v>
      </c>
    </row>
    <row r="507" spans="1:7" ht="31.5" hidden="1">
      <c r="A507" s="80" t="s">
        <v>41</v>
      </c>
      <c r="B507" s="21"/>
      <c r="C507" s="81" t="s">
        <v>100</v>
      </c>
      <c r="D507" s="81" t="s">
        <v>146</v>
      </c>
      <c r="E507" s="29" t="s">
        <v>536</v>
      </c>
      <c r="F507" s="81" t="s">
        <v>78</v>
      </c>
      <c r="G507" s="9"/>
    </row>
    <row r="508" spans="1:7">
      <c r="A508" s="80" t="s">
        <v>159</v>
      </c>
      <c r="B508" s="21"/>
      <c r="C508" s="81" t="s">
        <v>100</v>
      </c>
      <c r="D508" s="81" t="s">
        <v>149</v>
      </c>
      <c r="E508" s="29"/>
      <c r="F508" s="81"/>
      <c r="G508" s="9">
        <f t="shared" ref="G508:G510" si="128">SUM(G509)</f>
        <v>2570.6</v>
      </c>
    </row>
    <row r="509" spans="1:7" ht="47.25">
      <c r="A509" s="2" t="s">
        <v>500</v>
      </c>
      <c r="B509" s="21"/>
      <c r="C509" s="81" t="s">
        <v>100</v>
      </c>
      <c r="D509" s="81" t="s">
        <v>149</v>
      </c>
      <c r="E509" s="29" t="s">
        <v>380</v>
      </c>
      <c r="F509" s="81"/>
      <c r="G509" s="9">
        <f>SUM(G510)</f>
        <v>2570.6</v>
      </c>
    </row>
    <row r="510" spans="1:7" ht="31.5">
      <c r="A510" s="2" t="s">
        <v>234</v>
      </c>
      <c r="B510" s="21"/>
      <c r="C510" s="81" t="s">
        <v>100</v>
      </c>
      <c r="D510" s="81" t="s">
        <v>149</v>
      </c>
      <c r="E510" s="29" t="s">
        <v>533</v>
      </c>
      <c r="F510" s="81"/>
      <c r="G510" s="9">
        <f t="shared" si="128"/>
        <v>2570.6</v>
      </c>
    </row>
    <row r="511" spans="1:7" ht="21.75" customHeight="1">
      <c r="A511" s="2" t="s">
        <v>235</v>
      </c>
      <c r="B511" s="21"/>
      <c r="C511" s="81" t="s">
        <v>100</v>
      </c>
      <c r="D511" s="81" t="s">
        <v>149</v>
      </c>
      <c r="E511" s="29" t="s">
        <v>533</v>
      </c>
      <c r="F511" s="81" t="s">
        <v>216</v>
      </c>
      <c r="G511" s="9">
        <v>2570.6</v>
      </c>
    </row>
    <row r="512" spans="1:7">
      <c r="A512" s="2" t="s">
        <v>810</v>
      </c>
      <c r="B512" s="4"/>
      <c r="C512" s="81" t="s">
        <v>13</v>
      </c>
      <c r="D512" s="81"/>
      <c r="E512" s="81"/>
      <c r="F512" s="4"/>
      <c r="G512" s="7">
        <f>SUM(G519)+G513</f>
        <v>988.2</v>
      </c>
    </row>
    <row r="513" spans="1:7">
      <c r="A513" s="2" t="s">
        <v>160</v>
      </c>
      <c r="B513" s="4"/>
      <c r="C513" s="81" t="s">
        <v>13</v>
      </c>
      <c r="D513" s="81" t="s">
        <v>26</v>
      </c>
      <c r="E513" s="81"/>
      <c r="F513" s="4"/>
      <c r="G513" s="7">
        <f t="shared" ref="G513" si="129">SUM(G514)</f>
        <v>988.2</v>
      </c>
    </row>
    <row r="514" spans="1:7" ht="63">
      <c r="A514" s="2" t="s">
        <v>541</v>
      </c>
      <c r="B514" s="4"/>
      <c r="C514" s="81" t="s">
        <v>13</v>
      </c>
      <c r="D514" s="81" t="s">
        <v>26</v>
      </c>
      <c r="E514" s="81" t="s">
        <v>540</v>
      </c>
      <c r="F514" s="4"/>
      <c r="G514" s="7">
        <f t="shared" ref="G514" si="130">SUM(G517)+G516</f>
        <v>988.2</v>
      </c>
    </row>
    <row r="515" spans="1:7">
      <c r="A515" s="80" t="s">
        <v>27</v>
      </c>
      <c r="B515" s="4"/>
      <c r="C515" s="81" t="s">
        <v>13</v>
      </c>
      <c r="D515" s="81" t="s">
        <v>26</v>
      </c>
      <c r="E515" s="81" t="s">
        <v>542</v>
      </c>
      <c r="F515" s="4"/>
      <c r="G515" s="7">
        <f t="shared" ref="G515" si="131">SUM(G516)</f>
        <v>988.2</v>
      </c>
    </row>
    <row r="516" spans="1:7" ht="31.5">
      <c r="A516" s="80" t="s">
        <v>41</v>
      </c>
      <c r="B516" s="4"/>
      <c r="C516" s="81" t="s">
        <v>13</v>
      </c>
      <c r="D516" s="81" t="s">
        <v>26</v>
      </c>
      <c r="E516" s="81" t="s">
        <v>542</v>
      </c>
      <c r="F516" s="4" t="s">
        <v>78</v>
      </c>
      <c r="G516" s="7">
        <v>988.2</v>
      </c>
    </row>
    <row r="517" spans="1:7" ht="31.5" hidden="1">
      <c r="A517" s="2" t="s">
        <v>234</v>
      </c>
      <c r="B517" s="4"/>
      <c r="C517" s="81" t="s">
        <v>13</v>
      </c>
      <c r="D517" s="81" t="s">
        <v>26</v>
      </c>
      <c r="E517" s="81" t="s">
        <v>739</v>
      </c>
      <c r="F517" s="4"/>
      <c r="G517" s="7">
        <f t="shared" ref="G517" si="132">SUM(G518)</f>
        <v>0</v>
      </c>
    </row>
    <row r="518" spans="1:7" ht="31.5" hidden="1">
      <c r="A518" s="2" t="s">
        <v>235</v>
      </c>
      <c r="B518" s="4"/>
      <c r="C518" s="81" t="s">
        <v>13</v>
      </c>
      <c r="D518" s="81" t="s">
        <v>26</v>
      </c>
      <c r="E518" s="81" t="s">
        <v>739</v>
      </c>
      <c r="F518" s="4" t="s">
        <v>216</v>
      </c>
      <c r="G518" s="7"/>
    </row>
    <row r="519" spans="1:7" hidden="1">
      <c r="A519" s="2" t="s">
        <v>811</v>
      </c>
      <c r="B519" s="4"/>
      <c r="C519" s="5" t="s">
        <v>13</v>
      </c>
      <c r="D519" s="5" t="s">
        <v>11</v>
      </c>
      <c r="E519" s="5"/>
      <c r="F519" s="5"/>
      <c r="G519" s="9">
        <f t="shared" ref="G519:G521" si="133">SUM(G520)</f>
        <v>0</v>
      </c>
    </row>
    <row r="520" spans="1:7" ht="31.5" hidden="1">
      <c r="A520" s="2" t="s">
        <v>485</v>
      </c>
      <c r="B520" s="4"/>
      <c r="C520" s="5" t="s">
        <v>13</v>
      </c>
      <c r="D520" s="5" t="s">
        <v>11</v>
      </c>
      <c r="E520" s="81" t="s">
        <v>255</v>
      </c>
      <c r="F520" s="4"/>
      <c r="G520" s="7">
        <f t="shared" si="133"/>
        <v>0</v>
      </c>
    </row>
    <row r="521" spans="1:7" ht="31.5" hidden="1">
      <c r="A521" s="2" t="s">
        <v>234</v>
      </c>
      <c r="B521" s="4"/>
      <c r="C521" s="5" t="s">
        <v>13</v>
      </c>
      <c r="D521" s="5" t="s">
        <v>11</v>
      </c>
      <c r="E521" s="81" t="s">
        <v>268</v>
      </c>
      <c r="F521" s="4"/>
      <c r="G521" s="7">
        <f t="shared" si="133"/>
        <v>0</v>
      </c>
    </row>
    <row r="522" spans="1:7" ht="31.5" hidden="1">
      <c r="A522" s="2" t="s">
        <v>235</v>
      </c>
      <c r="B522" s="4"/>
      <c r="C522" s="5" t="s">
        <v>13</v>
      </c>
      <c r="D522" s="5" t="s">
        <v>11</v>
      </c>
      <c r="E522" s="81" t="s">
        <v>268</v>
      </c>
      <c r="F522" s="4" t="s">
        <v>216</v>
      </c>
      <c r="G522" s="7"/>
    </row>
    <row r="523" spans="1:7">
      <c r="A523" s="80" t="s">
        <v>22</v>
      </c>
      <c r="B523" s="21"/>
      <c r="C523" s="81" t="s">
        <v>23</v>
      </c>
      <c r="D523" s="81"/>
      <c r="E523" s="29"/>
      <c r="F523" s="29"/>
      <c r="G523" s="9">
        <f t="shared" ref="G523" si="134">SUM(G524)+G535</f>
        <v>27137.5</v>
      </c>
    </row>
    <row r="524" spans="1:7">
      <c r="A524" s="80" t="s">
        <v>161</v>
      </c>
      <c r="B524" s="21"/>
      <c r="C524" s="81" t="s">
        <v>23</v>
      </c>
      <c r="D524" s="81" t="s">
        <v>11</v>
      </c>
      <c r="E524" s="81"/>
      <c r="F524" s="81"/>
      <c r="G524" s="9">
        <f>SUM(G529)+G525</f>
        <v>25487.5</v>
      </c>
    </row>
    <row r="525" spans="1:7" ht="31.5">
      <c r="A525" s="80" t="s">
        <v>812</v>
      </c>
      <c r="B525" s="21"/>
      <c r="C525" s="81" t="s">
        <v>23</v>
      </c>
      <c r="D525" s="81" t="s">
        <v>11</v>
      </c>
      <c r="E525" s="29" t="s">
        <v>213</v>
      </c>
      <c r="F525" s="81"/>
      <c r="G525" s="9">
        <f t="shared" ref="G525:G527" si="135">SUM(G526)</f>
        <v>9037.9</v>
      </c>
    </row>
    <row r="526" spans="1:7" ht="31.5">
      <c r="A526" s="80" t="s">
        <v>220</v>
      </c>
      <c r="B526" s="21"/>
      <c r="C526" s="81" t="s">
        <v>23</v>
      </c>
      <c r="D526" s="81" t="s">
        <v>11</v>
      </c>
      <c r="E526" s="29" t="s">
        <v>214</v>
      </c>
      <c r="F526" s="81"/>
      <c r="G526" s="9">
        <f t="shared" si="135"/>
        <v>9037.9</v>
      </c>
    </row>
    <row r="527" spans="1:7" ht="31.5">
      <c r="A527" s="80" t="s">
        <v>687</v>
      </c>
      <c r="B527" s="21"/>
      <c r="C527" s="81" t="s">
        <v>23</v>
      </c>
      <c r="D527" s="81" t="s">
        <v>11</v>
      </c>
      <c r="E527" s="29" t="s">
        <v>686</v>
      </c>
      <c r="F527" s="81"/>
      <c r="G527" s="9">
        <f t="shared" si="135"/>
        <v>9037.9</v>
      </c>
    </row>
    <row r="528" spans="1:7">
      <c r="A528" s="80" t="s">
        <v>32</v>
      </c>
      <c r="B528" s="21"/>
      <c r="C528" s="81" t="s">
        <v>23</v>
      </c>
      <c r="D528" s="81" t="s">
        <v>11</v>
      </c>
      <c r="E528" s="29" t="s">
        <v>686</v>
      </c>
      <c r="F528" s="81" t="s">
        <v>86</v>
      </c>
      <c r="G528" s="9">
        <v>9037.9</v>
      </c>
    </row>
    <row r="529" spans="1:7" ht="31.5">
      <c r="A529" s="80" t="s">
        <v>713</v>
      </c>
      <c r="B529" s="21"/>
      <c r="C529" s="81" t="s">
        <v>23</v>
      </c>
      <c r="D529" s="81" t="s">
        <v>11</v>
      </c>
      <c r="E529" s="29" t="s">
        <v>207</v>
      </c>
      <c r="F529" s="29"/>
      <c r="G529" s="9">
        <f>SUM(G530)</f>
        <v>16449.599999999999</v>
      </c>
    </row>
    <row r="530" spans="1:7" ht="51" customHeight="1">
      <c r="A530" s="80" t="s">
        <v>311</v>
      </c>
      <c r="B530" s="21"/>
      <c r="C530" s="81" t="s">
        <v>23</v>
      </c>
      <c r="D530" s="81" t="s">
        <v>11</v>
      </c>
      <c r="E530" s="29" t="s">
        <v>314</v>
      </c>
      <c r="F530" s="29"/>
      <c r="G530" s="9">
        <f>SUM(G531+G533)</f>
        <v>16449.599999999999</v>
      </c>
    </row>
    <row r="531" spans="1:7" ht="99" customHeight="1">
      <c r="A531" s="2" t="s">
        <v>447</v>
      </c>
      <c r="B531" s="21"/>
      <c r="C531" s="81" t="s">
        <v>23</v>
      </c>
      <c r="D531" s="81" t="s">
        <v>11</v>
      </c>
      <c r="E531" s="29" t="s">
        <v>417</v>
      </c>
      <c r="F531" s="29"/>
      <c r="G531" s="9">
        <f>SUM(G532)</f>
        <v>16449.599999999999</v>
      </c>
    </row>
    <row r="532" spans="1:7" ht="31.5">
      <c r="A532" s="2" t="s">
        <v>235</v>
      </c>
      <c r="B532" s="21"/>
      <c r="C532" s="81" t="s">
        <v>23</v>
      </c>
      <c r="D532" s="81" t="s">
        <v>11</v>
      </c>
      <c r="E532" s="29" t="s">
        <v>417</v>
      </c>
      <c r="F532" s="29">
        <v>400</v>
      </c>
      <c r="G532" s="9">
        <v>16449.599999999999</v>
      </c>
    </row>
    <row r="533" spans="1:7" ht="47.25" hidden="1">
      <c r="A533" s="80" t="s">
        <v>217</v>
      </c>
      <c r="B533" s="21"/>
      <c r="C533" s="81" t="s">
        <v>23</v>
      </c>
      <c r="D533" s="81" t="s">
        <v>11</v>
      </c>
      <c r="E533" s="81" t="s">
        <v>418</v>
      </c>
      <c r="F533" s="29"/>
      <c r="G533" s="9">
        <f>SUM(G534)</f>
        <v>0</v>
      </c>
    </row>
    <row r="534" spans="1:7" ht="30.75" hidden="1" customHeight="1">
      <c r="A534" s="2" t="s">
        <v>235</v>
      </c>
      <c r="B534" s="21"/>
      <c r="C534" s="81" t="s">
        <v>23</v>
      </c>
      <c r="D534" s="81" t="s">
        <v>11</v>
      </c>
      <c r="E534" s="81" t="s">
        <v>418</v>
      </c>
      <c r="F534" s="81" t="s">
        <v>216</v>
      </c>
      <c r="G534" s="9"/>
    </row>
    <row r="535" spans="1:7" ht="17.25" customHeight="1">
      <c r="A535" s="80" t="s">
        <v>64</v>
      </c>
      <c r="B535" s="21"/>
      <c r="C535" s="81" t="s">
        <v>23</v>
      </c>
      <c r="D535" s="81" t="s">
        <v>65</v>
      </c>
      <c r="E535" s="29"/>
      <c r="F535" s="29"/>
      <c r="G535" s="9">
        <f t="shared" ref="G535" si="136">G536+G540</f>
        <v>1650</v>
      </c>
    </row>
    <row r="536" spans="1:7" ht="31.5" hidden="1">
      <c r="A536" s="80" t="s">
        <v>713</v>
      </c>
      <c r="B536" s="21"/>
      <c r="C536" s="81" t="s">
        <v>23</v>
      </c>
      <c r="D536" s="81" t="s">
        <v>65</v>
      </c>
      <c r="E536" s="29" t="s">
        <v>207</v>
      </c>
      <c r="F536" s="29"/>
      <c r="G536" s="9">
        <f t="shared" ref="G536" si="137">SUM(G537)</f>
        <v>0</v>
      </c>
    </row>
    <row r="537" spans="1:7" ht="126" hidden="1">
      <c r="A537" s="80" t="s">
        <v>788</v>
      </c>
      <c r="B537" s="35"/>
      <c r="C537" s="81" t="s">
        <v>23</v>
      </c>
      <c r="D537" s="81" t="s">
        <v>65</v>
      </c>
      <c r="E537" s="29" t="s">
        <v>215</v>
      </c>
      <c r="F537" s="35"/>
      <c r="G537" s="9">
        <f>SUM(G539)</f>
        <v>0</v>
      </c>
    </row>
    <row r="538" spans="1:7" hidden="1">
      <c r="A538" s="80" t="s">
        <v>27</v>
      </c>
      <c r="B538" s="35"/>
      <c r="C538" s="81" t="s">
        <v>23</v>
      </c>
      <c r="D538" s="81" t="s">
        <v>65</v>
      </c>
      <c r="E538" s="29" t="s">
        <v>706</v>
      </c>
      <c r="F538" s="35"/>
      <c r="G538" s="9"/>
    </row>
    <row r="539" spans="1:7" ht="31.5" hidden="1">
      <c r="A539" s="2" t="s">
        <v>235</v>
      </c>
      <c r="B539" s="35"/>
      <c r="C539" s="81" t="s">
        <v>23</v>
      </c>
      <c r="D539" s="81" t="s">
        <v>65</v>
      </c>
      <c r="E539" s="29" t="s">
        <v>706</v>
      </c>
      <c r="F539" s="29">
        <v>400</v>
      </c>
      <c r="G539" s="9">
        <v>0</v>
      </c>
    </row>
    <row r="540" spans="1:7" ht="31.5">
      <c r="A540" s="80" t="s">
        <v>608</v>
      </c>
      <c r="B540" s="37"/>
      <c r="C540" s="81" t="s">
        <v>23</v>
      </c>
      <c r="D540" s="81" t="s">
        <v>65</v>
      </c>
      <c r="E540" s="29" t="s">
        <v>390</v>
      </c>
      <c r="F540" s="29"/>
      <c r="G540" s="9">
        <f t="shared" ref="G540:G542" si="138">SUM(G541)</f>
        <v>1650</v>
      </c>
    </row>
    <row r="541" spans="1:7" ht="31.5">
      <c r="A541" s="80" t="s">
        <v>56</v>
      </c>
      <c r="B541" s="37"/>
      <c r="C541" s="81" t="s">
        <v>23</v>
      </c>
      <c r="D541" s="81" t="s">
        <v>65</v>
      </c>
      <c r="E541" s="29" t="s">
        <v>391</v>
      </c>
      <c r="F541" s="29"/>
      <c r="G541" s="9">
        <f t="shared" si="138"/>
        <v>1650</v>
      </c>
    </row>
    <row r="542" spans="1:7" ht="31.5">
      <c r="A542" s="2" t="s">
        <v>919</v>
      </c>
      <c r="B542" s="35"/>
      <c r="C542" s="81" t="s">
        <v>23</v>
      </c>
      <c r="D542" s="81" t="s">
        <v>65</v>
      </c>
      <c r="E542" s="29" t="s">
        <v>997</v>
      </c>
      <c r="F542" s="29"/>
      <c r="G542" s="9">
        <f t="shared" si="138"/>
        <v>1650</v>
      </c>
    </row>
    <row r="543" spans="1:7" ht="31.5">
      <c r="A543" s="32" t="s">
        <v>199</v>
      </c>
      <c r="B543" s="35"/>
      <c r="C543" s="81" t="s">
        <v>23</v>
      </c>
      <c r="D543" s="81" t="s">
        <v>65</v>
      </c>
      <c r="E543" s="29" t="s">
        <v>997</v>
      </c>
      <c r="F543" s="29">
        <v>600</v>
      </c>
      <c r="G543" s="9">
        <v>1650</v>
      </c>
    </row>
    <row r="544" spans="1:7" ht="19.5" customHeight="1">
      <c r="A544" s="2" t="s">
        <v>222</v>
      </c>
      <c r="B544" s="4"/>
      <c r="C544" s="81" t="s">
        <v>147</v>
      </c>
      <c r="D544" s="81" t="s">
        <v>24</v>
      </c>
      <c r="E544" s="81"/>
      <c r="F544" s="81"/>
      <c r="G544" s="9">
        <f t="shared" ref="G544" si="139">SUM(G545)</f>
        <v>70926.599999999991</v>
      </c>
    </row>
    <row r="545" spans="1:7">
      <c r="A545" s="2" t="s">
        <v>165</v>
      </c>
      <c r="B545" s="4"/>
      <c r="C545" s="81" t="s">
        <v>147</v>
      </c>
      <c r="D545" s="81" t="s">
        <v>146</v>
      </c>
      <c r="E545" s="81"/>
      <c r="F545" s="81"/>
      <c r="G545" s="9">
        <f>SUM(G546,G553)</f>
        <v>70926.599999999991</v>
      </c>
    </row>
    <row r="546" spans="1:7" ht="31.5" hidden="1">
      <c r="A546" s="2" t="s">
        <v>485</v>
      </c>
      <c r="B546" s="4"/>
      <c r="C546" s="81" t="s">
        <v>147</v>
      </c>
      <c r="D546" s="81" t="s">
        <v>26</v>
      </c>
      <c r="E546" s="81" t="s">
        <v>255</v>
      </c>
      <c r="F546" s="81"/>
      <c r="G546" s="9">
        <f t="shared" ref="G546:G547" si="140">SUM(G547)</f>
        <v>0</v>
      </c>
    </row>
    <row r="547" spans="1:7" ht="31.5" hidden="1">
      <c r="A547" s="2" t="s">
        <v>234</v>
      </c>
      <c r="B547" s="4"/>
      <c r="C547" s="81" t="s">
        <v>147</v>
      </c>
      <c r="D547" s="81" t="s">
        <v>26</v>
      </c>
      <c r="E547" s="81" t="s">
        <v>268</v>
      </c>
      <c r="F547" s="81"/>
      <c r="G547" s="9">
        <f t="shared" si="140"/>
        <v>0</v>
      </c>
    </row>
    <row r="548" spans="1:7" ht="31.5" hidden="1">
      <c r="A548" s="2" t="s">
        <v>235</v>
      </c>
      <c r="B548" s="4"/>
      <c r="C548" s="81" t="s">
        <v>147</v>
      </c>
      <c r="D548" s="81" t="s">
        <v>26</v>
      </c>
      <c r="E548" s="81" t="s">
        <v>268</v>
      </c>
      <c r="F548" s="81" t="s">
        <v>216</v>
      </c>
      <c r="G548" s="9"/>
    </row>
    <row r="549" spans="1:7" ht="31.5" hidden="1">
      <c r="A549" s="80" t="s">
        <v>469</v>
      </c>
      <c r="B549" s="4"/>
      <c r="C549" s="81" t="s">
        <v>147</v>
      </c>
      <c r="D549" s="81" t="s">
        <v>26</v>
      </c>
      <c r="E549" s="4" t="s">
        <v>191</v>
      </c>
      <c r="F549" s="4"/>
      <c r="G549" s="9"/>
    </row>
    <row r="550" spans="1:7" ht="47.25" hidden="1">
      <c r="A550" s="80" t="s">
        <v>470</v>
      </c>
      <c r="B550" s="4"/>
      <c r="C550" s="81" t="s">
        <v>147</v>
      </c>
      <c r="D550" s="81" t="s">
        <v>26</v>
      </c>
      <c r="E550" s="4" t="s">
        <v>192</v>
      </c>
      <c r="F550" s="4"/>
      <c r="G550" s="9"/>
    </row>
    <row r="551" spans="1:7" ht="31.5" hidden="1">
      <c r="A551" s="80" t="s">
        <v>381</v>
      </c>
      <c r="B551" s="4"/>
      <c r="C551" s="81" t="s">
        <v>147</v>
      </c>
      <c r="D551" s="81" t="s">
        <v>26</v>
      </c>
      <c r="E551" s="4" t="s">
        <v>193</v>
      </c>
      <c r="F551" s="4"/>
      <c r="G551" s="9"/>
    </row>
    <row r="552" spans="1:7" ht="31.5" hidden="1">
      <c r="A552" s="2" t="s">
        <v>41</v>
      </c>
      <c r="B552" s="4"/>
      <c r="C552" s="81" t="s">
        <v>147</v>
      </c>
      <c r="D552" s="81" t="s">
        <v>26</v>
      </c>
      <c r="E552" s="4" t="s">
        <v>193</v>
      </c>
      <c r="F552" s="4" t="s">
        <v>216</v>
      </c>
      <c r="G552" s="9"/>
    </row>
    <row r="553" spans="1:7" ht="31.5">
      <c r="A553" s="80" t="s">
        <v>496</v>
      </c>
      <c r="B553" s="21"/>
      <c r="C553" s="81" t="s">
        <v>147</v>
      </c>
      <c r="D553" s="93" t="s">
        <v>146</v>
      </c>
      <c r="E553" s="29" t="s">
        <v>223</v>
      </c>
      <c r="F553" s="29"/>
      <c r="G553" s="9">
        <f>SUM(G554)</f>
        <v>70926.599999999991</v>
      </c>
    </row>
    <row r="554" spans="1:7" ht="31.5">
      <c r="A554" s="80" t="s">
        <v>813</v>
      </c>
      <c r="B554" s="21"/>
      <c r="C554" s="81" t="s">
        <v>147</v>
      </c>
      <c r="D554" s="93" t="s">
        <v>146</v>
      </c>
      <c r="E554" s="29" t="s">
        <v>230</v>
      </c>
      <c r="F554" s="29"/>
      <c r="G554" s="9">
        <f t="shared" ref="G554" si="141">SUM(G555)</f>
        <v>70926.599999999991</v>
      </c>
    </row>
    <row r="555" spans="1:7" ht="31.5">
      <c r="A555" s="2" t="s">
        <v>316</v>
      </c>
      <c r="B555" s="4"/>
      <c r="C555" s="81" t="s">
        <v>147</v>
      </c>
      <c r="D555" s="93" t="s">
        <v>146</v>
      </c>
      <c r="E555" s="29" t="s">
        <v>269</v>
      </c>
      <c r="F555" s="29"/>
      <c r="G555" s="9">
        <f t="shared" ref="G555" si="142">SUM(G557)+G556</f>
        <v>70926.599999999991</v>
      </c>
    </row>
    <row r="556" spans="1:7" ht="31.5">
      <c r="A556" s="2" t="s">
        <v>235</v>
      </c>
      <c r="B556" s="4"/>
      <c r="C556" s="81" t="s">
        <v>147</v>
      </c>
      <c r="D556" s="93" t="s">
        <v>146</v>
      </c>
      <c r="E556" s="29" t="s">
        <v>269</v>
      </c>
      <c r="F556" s="29">
        <v>400</v>
      </c>
      <c r="G556" s="9">
        <v>2695.2</v>
      </c>
    </row>
    <row r="557" spans="1:7">
      <c r="A557" s="2" t="s">
        <v>741</v>
      </c>
      <c r="B557" s="4"/>
      <c r="C557" s="81" t="s">
        <v>147</v>
      </c>
      <c r="D557" s="93" t="s">
        <v>146</v>
      </c>
      <c r="E557" s="29" t="s">
        <v>740</v>
      </c>
      <c r="F557" s="29"/>
      <c r="G557" s="9">
        <f t="shared" ref="G557" si="143">SUM(G558)</f>
        <v>68231.399999999994</v>
      </c>
    </row>
    <row r="558" spans="1:7" ht="31.5">
      <c r="A558" s="2" t="s">
        <v>235</v>
      </c>
      <c r="B558" s="4"/>
      <c r="C558" s="81" t="s">
        <v>147</v>
      </c>
      <c r="D558" s="93" t="s">
        <v>146</v>
      </c>
      <c r="E558" s="29" t="s">
        <v>740</v>
      </c>
      <c r="F558" s="29">
        <v>400</v>
      </c>
      <c r="G558" s="9">
        <v>68231.399999999994</v>
      </c>
    </row>
    <row r="559" spans="1:7">
      <c r="A559" s="22" t="s">
        <v>814</v>
      </c>
      <c r="B559" s="23" t="s">
        <v>178</v>
      </c>
      <c r="C559" s="23"/>
      <c r="D559" s="23"/>
      <c r="E559" s="23"/>
      <c r="F559" s="23"/>
      <c r="G559" s="25">
        <f t="shared" ref="G559" si="144">SUM(G560+G593)+G589+G598+G583</f>
        <v>47884.5</v>
      </c>
    </row>
    <row r="560" spans="1:7">
      <c r="A560" s="80" t="s">
        <v>74</v>
      </c>
      <c r="B560" s="4"/>
      <c r="C560" s="81" t="s">
        <v>26</v>
      </c>
      <c r="D560" s="81"/>
      <c r="E560" s="81"/>
      <c r="F560" s="29"/>
      <c r="G560" s="9">
        <f>SUM(G561+G566+G570)</f>
        <v>47759.8</v>
      </c>
    </row>
    <row r="561" spans="1:7" ht="31.5">
      <c r="A561" s="80" t="s">
        <v>89</v>
      </c>
      <c r="B561" s="4"/>
      <c r="C561" s="81" t="s">
        <v>26</v>
      </c>
      <c r="D561" s="81" t="s">
        <v>65</v>
      </c>
      <c r="E561" s="29"/>
      <c r="F561" s="29"/>
      <c r="G561" s="9">
        <f t="shared" ref="G561" si="145">SUM(G562)</f>
        <v>41217.4</v>
      </c>
    </row>
    <row r="562" spans="1:7" ht="31.5">
      <c r="A562" s="80" t="s">
        <v>468</v>
      </c>
      <c r="B562" s="4"/>
      <c r="C562" s="81" t="s">
        <v>26</v>
      </c>
      <c r="D562" s="81" t="s">
        <v>65</v>
      </c>
      <c r="E562" s="29" t="s">
        <v>170</v>
      </c>
      <c r="F562" s="29"/>
      <c r="G562" s="9">
        <f>SUM(G563)</f>
        <v>41217.4</v>
      </c>
    </row>
    <row r="563" spans="1:7">
      <c r="A563" s="80" t="s">
        <v>67</v>
      </c>
      <c r="B563" s="4"/>
      <c r="C563" s="81" t="s">
        <v>26</v>
      </c>
      <c r="D563" s="81" t="s">
        <v>65</v>
      </c>
      <c r="E563" s="81" t="s">
        <v>171</v>
      </c>
      <c r="F563" s="81"/>
      <c r="G563" s="9">
        <f>SUM(G564:G565)</f>
        <v>41217.4</v>
      </c>
    </row>
    <row r="564" spans="1:7" ht="47.25">
      <c r="A564" s="2" t="s">
        <v>40</v>
      </c>
      <c r="B564" s="4"/>
      <c r="C564" s="81" t="s">
        <v>26</v>
      </c>
      <c r="D564" s="81" t="s">
        <v>65</v>
      </c>
      <c r="E564" s="81" t="s">
        <v>171</v>
      </c>
      <c r="F564" s="81" t="s">
        <v>76</v>
      </c>
      <c r="G564" s="9">
        <v>41202</v>
      </c>
    </row>
    <row r="565" spans="1:7" ht="31.5">
      <c r="A565" s="80" t="s">
        <v>41</v>
      </c>
      <c r="B565" s="4"/>
      <c r="C565" s="81" t="s">
        <v>26</v>
      </c>
      <c r="D565" s="81" t="s">
        <v>65</v>
      </c>
      <c r="E565" s="81" t="s">
        <v>171</v>
      </c>
      <c r="F565" s="81" t="s">
        <v>78</v>
      </c>
      <c r="G565" s="9">
        <v>15.4</v>
      </c>
    </row>
    <row r="566" spans="1:7">
      <c r="A566" s="80" t="s">
        <v>127</v>
      </c>
      <c r="B566" s="4"/>
      <c r="C566" s="81" t="s">
        <v>26</v>
      </c>
      <c r="D566" s="81" t="s">
        <v>147</v>
      </c>
      <c r="E566" s="81"/>
      <c r="F566" s="29"/>
      <c r="G566" s="9">
        <f t="shared" ref="G566:G568" si="146">SUM(G567)</f>
        <v>0</v>
      </c>
    </row>
    <row r="567" spans="1:7">
      <c r="A567" s="80" t="s">
        <v>815</v>
      </c>
      <c r="B567" s="4"/>
      <c r="C567" s="81" t="s">
        <v>26</v>
      </c>
      <c r="D567" s="81" t="s">
        <v>147</v>
      </c>
      <c r="E567" s="81" t="s">
        <v>168</v>
      </c>
      <c r="F567" s="29"/>
      <c r="G567" s="9">
        <f t="shared" si="146"/>
        <v>0</v>
      </c>
    </row>
    <row r="568" spans="1:7">
      <c r="A568" s="80" t="s">
        <v>758</v>
      </c>
      <c r="B568" s="4"/>
      <c r="C568" s="81" t="s">
        <v>26</v>
      </c>
      <c r="D568" s="81" t="s">
        <v>147</v>
      </c>
      <c r="E568" s="81" t="s">
        <v>172</v>
      </c>
      <c r="F568" s="29"/>
      <c r="G568" s="9">
        <f t="shared" si="146"/>
        <v>0</v>
      </c>
    </row>
    <row r="569" spans="1:7">
      <c r="A569" s="80" t="s">
        <v>18</v>
      </c>
      <c r="B569" s="4"/>
      <c r="C569" s="81" t="s">
        <v>26</v>
      </c>
      <c r="D569" s="81" t="s">
        <v>147</v>
      </c>
      <c r="E569" s="81" t="s">
        <v>172</v>
      </c>
      <c r="F569" s="29">
        <v>800</v>
      </c>
      <c r="G569" s="9">
        <v>0</v>
      </c>
    </row>
    <row r="570" spans="1:7">
      <c r="A570" s="80" t="s">
        <v>80</v>
      </c>
      <c r="B570" s="4"/>
      <c r="C570" s="81" t="s">
        <v>26</v>
      </c>
      <c r="D570" s="81" t="s">
        <v>81</v>
      </c>
      <c r="E570" s="81"/>
      <c r="F570" s="29"/>
      <c r="G570" s="9">
        <f t="shared" ref="G570" si="147">SUM(G571)+G580</f>
        <v>6542.4</v>
      </c>
    </row>
    <row r="571" spans="1:7" ht="31.5">
      <c r="A571" s="80" t="s">
        <v>468</v>
      </c>
      <c r="B571" s="4"/>
      <c r="C571" s="81" t="s">
        <v>26</v>
      </c>
      <c r="D571" s="81" t="s">
        <v>81</v>
      </c>
      <c r="E571" s="29" t="s">
        <v>170</v>
      </c>
      <c r="F571" s="29"/>
      <c r="G571" s="9">
        <f>SUM(G572+G575+G577)</f>
        <v>6542.4</v>
      </c>
    </row>
    <row r="572" spans="1:7">
      <c r="A572" s="80" t="s">
        <v>82</v>
      </c>
      <c r="B572" s="4"/>
      <c r="C572" s="81" t="s">
        <v>26</v>
      </c>
      <c r="D572" s="81" t="s">
        <v>81</v>
      </c>
      <c r="E572" s="29" t="s">
        <v>173</v>
      </c>
      <c r="F572" s="29"/>
      <c r="G572" s="9">
        <f>SUM(G573:G574)</f>
        <v>171.70000000000002</v>
      </c>
    </row>
    <row r="573" spans="1:7" ht="31.5">
      <c r="A573" s="80" t="s">
        <v>41</v>
      </c>
      <c r="B573" s="4"/>
      <c r="C573" s="81" t="s">
        <v>26</v>
      </c>
      <c r="D573" s="81" t="s">
        <v>81</v>
      </c>
      <c r="E573" s="29" t="s">
        <v>173</v>
      </c>
      <c r="F573" s="29">
        <v>200</v>
      </c>
      <c r="G573" s="9">
        <v>170.3</v>
      </c>
    </row>
    <row r="574" spans="1:7" ht="13.5" customHeight="1">
      <c r="A574" s="80" t="s">
        <v>18</v>
      </c>
      <c r="B574" s="4"/>
      <c r="C574" s="81" t="s">
        <v>26</v>
      </c>
      <c r="D574" s="81" t="s">
        <v>81</v>
      </c>
      <c r="E574" s="29" t="s">
        <v>173</v>
      </c>
      <c r="F574" s="29">
        <v>800</v>
      </c>
      <c r="G574" s="9">
        <v>1.4</v>
      </c>
    </row>
    <row r="575" spans="1:7" ht="31.5">
      <c r="A575" s="80" t="s">
        <v>84</v>
      </c>
      <c r="B575" s="4"/>
      <c r="C575" s="81" t="s">
        <v>26</v>
      </c>
      <c r="D575" s="81" t="s">
        <v>81</v>
      </c>
      <c r="E575" s="29" t="s">
        <v>174</v>
      </c>
      <c r="F575" s="29"/>
      <c r="G575" s="9">
        <f>SUM(G576)</f>
        <v>201.8</v>
      </c>
    </row>
    <row r="576" spans="1:7" ht="31.5">
      <c r="A576" s="80" t="s">
        <v>41</v>
      </c>
      <c r="B576" s="4"/>
      <c r="C576" s="81" t="s">
        <v>26</v>
      </c>
      <c r="D576" s="81" t="s">
        <v>81</v>
      </c>
      <c r="E576" s="29" t="s">
        <v>174</v>
      </c>
      <c r="F576" s="29">
        <v>200</v>
      </c>
      <c r="G576" s="9">
        <v>201.8</v>
      </c>
    </row>
    <row r="577" spans="1:7" ht="31.5">
      <c r="A577" s="80" t="s">
        <v>85</v>
      </c>
      <c r="B577" s="4"/>
      <c r="C577" s="81" t="s">
        <v>26</v>
      </c>
      <c r="D577" s="81" t="s">
        <v>81</v>
      </c>
      <c r="E577" s="29" t="s">
        <v>175</v>
      </c>
      <c r="F577" s="29"/>
      <c r="G577" s="9">
        <f>SUM(G578:G579)</f>
        <v>6168.9</v>
      </c>
    </row>
    <row r="578" spans="1:7" ht="31.5">
      <c r="A578" s="80" t="s">
        <v>41</v>
      </c>
      <c r="B578" s="4"/>
      <c r="C578" s="81" t="s">
        <v>26</v>
      </c>
      <c r="D578" s="81" t="s">
        <v>81</v>
      </c>
      <c r="E578" s="29" t="s">
        <v>175</v>
      </c>
      <c r="F578" s="29">
        <v>200</v>
      </c>
      <c r="G578" s="9">
        <v>6168.9</v>
      </c>
    </row>
    <row r="579" spans="1:7" ht="21.75" hidden="1" customHeight="1">
      <c r="A579" s="80" t="s">
        <v>18</v>
      </c>
      <c r="B579" s="4"/>
      <c r="C579" s="81" t="s">
        <v>26</v>
      </c>
      <c r="D579" s="81" t="s">
        <v>81</v>
      </c>
      <c r="E579" s="29" t="s">
        <v>175</v>
      </c>
      <c r="F579" s="29">
        <v>800</v>
      </c>
      <c r="G579" s="9"/>
    </row>
    <row r="580" spans="1:7">
      <c r="A580" s="80" t="s">
        <v>815</v>
      </c>
      <c r="B580" s="4"/>
      <c r="C580" s="81" t="s">
        <v>26</v>
      </c>
      <c r="D580" s="81" t="s">
        <v>81</v>
      </c>
      <c r="E580" s="81" t="s">
        <v>168</v>
      </c>
      <c r="F580" s="29"/>
      <c r="G580" s="9">
        <f t="shared" ref="G580:G581" si="148">SUM(G581)</f>
        <v>0</v>
      </c>
    </row>
    <row r="581" spans="1:7" ht="47.25">
      <c r="A581" s="90" t="s">
        <v>726</v>
      </c>
      <c r="B581" s="4"/>
      <c r="C581" s="92" t="s">
        <v>26</v>
      </c>
      <c r="D581" s="92" t="s">
        <v>81</v>
      </c>
      <c r="E581" s="92" t="s">
        <v>176</v>
      </c>
      <c r="F581" s="29"/>
      <c r="G581" s="9">
        <f t="shared" si="148"/>
        <v>0</v>
      </c>
    </row>
    <row r="582" spans="1:7">
      <c r="A582" s="90" t="s">
        <v>18</v>
      </c>
      <c r="B582" s="4"/>
      <c r="C582" s="92" t="s">
        <v>26</v>
      </c>
      <c r="D582" s="92" t="s">
        <v>81</v>
      </c>
      <c r="E582" s="92" t="s">
        <v>176</v>
      </c>
      <c r="F582" s="29">
        <v>800</v>
      </c>
      <c r="G582" s="9">
        <v>0</v>
      </c>
    </row>
    <row r="583" spans="1:7">
      <c r="A583" s="90" t="s">
        <v>807</v>
      </c>
      <c r="B583" s="21"/>
      <c r="C583" s="92" t="s">
        <v>65</v>
      </c>
      <c r="D583" s="92"/>
      <c r="E583" s="92"/>
      <c r="F583" s="29"/>
      <c r="G583" s="9">
        <f t="shared" ref="G583" si="149">SUM(G584)</f>
        <v>0</v>
      </c>
    </row>
    <row r="584" spans="1:7">
      <c r="A584" s="90" t="s">
        <v>155</v>
      </c>
      <c r="B584" s="21"/>
      <c r="C584" s="92" t="s">
        <v>65</v>
      </c>
      <c r="D584" s="92" t="s">
        <v>146</v>
      </c>
      <c r="E584" s="92"/>
      <c r="F584" s="29"/>
      <c r="G584" s="9">
        <f t="shared" ref="G584" si="150">SUM(G585)</f>
        <v>0</v>
      </c>
    </row>
    <row r="585" spans="1:7">
      <c r="A585" s="90" t="s">
        <v>815</v>
      </c>
      <c r="B585" s="21"/>
      <c r="C585" s="92" t="s">
        <v>65</v>
      </c>
      <c r="D585" s="92" t="s">
        <v>146</v>
      </c>
      <c r="E585" s="92" t="s">
        <v>168</v>
      </c>
      <c r="F585" s="29"/>
      <c r="G585" s="9">
        <f t="shared" ref="G585" si="151">SUM(G586)</f>
        <v>0</v>
      </c>
    </row>
    <row r="586" spans="1:7">
      <c r="A586" s="90" t="s">
        <v>972</v>
      </c>
      <c r="B586" s="21"/>
      <c r="C586" s="92" t="s">
        <v>65</v>
      </c>
      <c r="D586" s="92" t="s">
        <v>146</v>
      </c>
      <c r="E586" s="92" t="s">
        <v>971</v>
      </c>
      <c r="F586" s="29"/>
      <c r="G586" s="9">
        <f t="shared" ref="G586" si="152">SUM(G587)</f>
        <v>0</v>
      </c>
    </row>
    <row r="587" spans="1:7">
      <c r="A587" s="90" t="s">
        <v>18</v>
      </c>
      <c r="B587" s="21"/>
      <c r="C587" s="92" t="s">
        <v>65</v>
      </c>
      <c r="D587" s="92" t="s">
        <v>146</v>
      </c>
      <c r="E587" s="92" t="s">
        <v>971</v>
      </c>
      <c r="F587" s="29">
        <v>800</v>
      </c>
      <c r="G587" s="9">
        <v>0</v>
      </c>
    </row>
    <row r="588" spans="1:7">
      <c r="A588" s="90" t="s">
        <v>99</v>
      </c>
      <c r="B588" s="21"/>
      <c r="C588" s="92" t="s">
        <v>100</v>
      </c>
      <c r="D588" s="92"/>
      <c r="E588" s="92"/>
      <c r="F588" s="29"/>
      <c r="G588" s="9">
        <f>SUM(G589)</f>
        <v>124.7</v>
      </c>
    </row>
    <row r="589" spans="1:7">
      <c r="A589" s="2" t="s">
        <v>816</v>
      </c>
      <c r="B589" s="21"/>
      <c r="C589" s="92" t="s">
        <v>100</v>
      </c>
      <c r="D589" s="92" t="s">
        <v>146</v>
      </c>
      <c r="E589" s="92"/>
      <c r="F589" s="29"/>
      <c r="G589" s="9">
        <f t="shared" ref="G589:G591" si="153">SUM(G590)</f>
        <v>124.7</v>
      </c>
    </row>
    <row r="590" spans="1:7" ht="31.5">
      <c r="A590" s="80" t="s">
        <v>468</v>
      </c>
      <c r="B590" s="21"/>
      <c r="C590" s="81" t="s">
        <v>100</v>
      </c>
      <c r="D590" s="81" t="s">
        <v>146</v>
      </c>
      <c r="E590" s="29" t="s">
        <v>170</v>
      </c>
      <c r="F590" s="29"/>
      <c r="G590" s="9">
        <f t="shared" si="153"/>
        <v>124.7</v>
      </c>
    </row>
    <row r="591" spans="1:7" ht="31.5">
      <c r="A591" s="80" t="s">
        <v>85</v>
      </c>
      <c r="B591" s="21"/>
      <c r="C591" s="81" t="s">
        <v>100</v>
      </c>
      <c r="D591" s="81" t="s">
        <v>146</v>
      </c>
      <c r="E591" s="29" t="s">
        <v>175</v>
      </c>
      <c r="F591" s="29"/>
      <c r="G591" s="9">
        <f t="shared" si="153"/>
        <v>124.7</v>
      </c>
    </row>
    <row r="592" spans="1:7" ht="31.5">
      <c r="A592" s="80" t="s">
        <v>41</v>
      </c>
      <c r="B592" s="21"/>
      <c r="C592" s="81" t="s">
        <v>100</v>
      </c>
      <c r="D592" s="81" t="s">
        <v>146</v>
      </c>
      <c r="E592" s="29" t="s">
        <v>175</v>
      </c>
      <c r="F592" s="29">
        <v>200</v>
      </c>
      <c r="G592" s="9">
        <v>124.7</v>
      </c>
    </row>
    <row r="593" spans="1:7">
      <c r="A593" s="80" t="s">
        <v>22</v>
      </c>
      <c r="B593" s="4"/>
      <c r="C593" s="81" t="s">
        <v>23</v>
      </c>
      <c r="D593" s="81"/>
      <c r="E593" s="29"/>
      <c r="F593" s="29"/>
      <c r="G593" s="9">
        <f t="shared" ref="G593:G596" si="154">SUM(G594)</f>
        <v>0</v>
      </c>
    </row>
    <row r="594" spans="1:7">
      <c r="A594" s="80" t="s">
        <v>64</v>
      </c>
      <c r="B594" s="4"/>
      <c r="C594" s="81" t="s">
        <v>23</v>
      </c>
      <c r="D594" s="81" t="s">
        <v>65</v>
      </c>
      <c r="E594" s="29"/>
      <c r="F594" s="29"/>
      <c r="G594" s="9">
        <f t="shared" si="154"/>
        <v>0</v>
      </c>
    </row>
    <row r="595" spans="1:7">
      <c r="A595" s="80" t="s">
        <v>815</v>
      </c>
      <c r="B595" s="4"/>
      <c r="C595" s="81" t="s">
        <v>23</v>
      </c>
      <c r="D595" s="81" t="s">
        <v>65</v>
      </c>
      <c r="E595" s="81" t="s">
        <v>168</v>
      </c>
      <c r="F595" s="29"/>
      <c r="G595" s="9">
        <f t="shared" si="154"/>
        <v>0</v>
      </c>
    </row>
    <row r="596" spans="1:7" ht="31.5">
      <c r="A596" s="80" t="s">
        <v>725</v>
      </c>
      <c r="B596" s="4"/>
      <c r="C596" s="81" t="s">
        <v>23</v>
      </c>
      <c r="D596" s="81" t="s">
        <v>65</v>
      </c>
      <c r="E596" s="29" t="s">
        <v>177</v>
      </c>
      <c r="F596" s="29"/>
      <c r="G596" s="9">
        <f t="shared" si="154"/>
        <v>0</v>
      </c>
    </row>
    <row r="597" spans="1:7" ht="21.75" customHeight="1">
      <c r="A597" s="80" t="s">
        <v>18</v>
      </c>
      <c r="B597" s="4"/>
      <c r="C597" s="81" t="s">
        <v>23</v>
      </c>
      <c r="D597" s="81" t="s">
        <v>65</v>
      </c>
      <c r="E597" s="29" t="s">
        <v>177</v>
      </c>
      <c r="F597" s="29">
        <v>800</v>
      </c>
      <c r="G597" s="9">
        <v>0</v>
      </c>
    </row>
    <row r="598" spans="1:7" hidden="1">
      <c r="A598" s="80" t="s">
        <v>659</v>
      </c>
      <c r="B598" s="4"/>
      <c r="C598" s="81" t="s">
        <v>81</v>
      </c>
      <c r="D598" s="81"/>
      <c r="E598" s="29"/>
      <c r="F598" s="29"/>
      <c r="G598" s="9">
        <f t="shared" ref="G598:G601" si="155">SUM(G599)</f>
        <v>0</v>
      </c>
    </row>
    <row r="599" spans="1:7" hidden="1">
      <c r="A599" s="80" t="s">
        <v>817</v>
      </c>
      <c r="B599" s="4"/>
      <c r="C599" s="81" t="s">
        <v>81</v>
      </c>
      <c r="D599" s="81" t="s">
        <v>26</v>
      </c>
      <c r="E599" s="29"/>
      <c r="F599" s="29"/>
      <c r="G599" s="9">
        <f t="shared" si="155"/>
        <v>0</v>
      </c>
    </row>
    <row r="600" spans="1:7" ht="31.5" hidden="1">
      <c r="A600" s="80" t="s">
        <v>818</v>
      </c>
      <c r="B600" s="4"/>
      <c r="C600" s="81" t="s">
        <v>81</v>
      </c>
      <c r="D600" s="81" t="s">
        <v>26</v>
      </c>
      <c r="E600" s="29" t="s">
        <v>170</v>
      </c>
      <c r="F600" s="29"/>
      <c r="G600" s="9">
        <f t="shared" si="155"/>
        <v>0</v>
      </c>
    </row>
    <row r="601" spans="1:7" hidden="1">
      <c r="A601" s="80" t="s">
        <v>660</v>
      </c>
      <c r="B601" s="4"/>
      <c r="C601" s="81" t="s">
        <v>81</v>
      </c>
      <c r="D601" s="81" t="s">
        <v>26</v>
      </c>
      <c r="E601" s="29" t="s">
        <v>661</v>
      </c>
      <c r="F601" s="29"/>
      <c r="G601" s="9">
        <f t="shared" si="155"/>
        <v>0</v>
      </c>
    </row>
    <row r="602" spans="1:7" hidden="1">
      <c r="A602" s="80" t="s">
        <v>662</v>
      </c>
      <c r="B602" s="4"/>
      <c r="C602" s="81" t="s">
        <v>81</v>
      </c>
      <c r="D602" s="81" t="s">
        <v>26</v>
      </c>
      <c r="E602" s="29" t="s">
        <v>661</v>
      </c>
      <c r="F602" s="29">
        <v>700</v>
      </c>
      <c r="G602" s="9"/>
    </row>
    <row r="603" spans="1:7" ht="31.5">
      <c r="A603" s="22" t="s">
        <v>819</v>
      </c>
      <c r="B603" s="36" t="s">
        <v>9</v>
      </c>
      <c r="C603" s="27"/>
      <c r="D603" s="27"/>
      <c r="E603" s="27"/>
      <c r="F603" s="27"/>
      <c r="G603" s="10">
        <f>SUM(G604+G626)</f>
        <v>904782.70000000007</v>
      </c>
    </row>
    <row r="604" spans="1:7">
      <c r="A604" s="80" t="s">
        <v>99</v>
      </c>
      <c r="B604" s="4"/>
      <c r="C604" s="4" t="s">
        <v>100</v>
      </c>
      <c r="D604" s="4"/>
      <c r="E604" s="4"/>
      <c r="F604" s="4"/>
      <c r="G604" s="7">
        <f>SUM(G619)+G605</f>
        <v>12.4</v>
      </c>
    </row>
    <row r="605" spans="1:7">
      <c r="A605" s="2" t="s">
        <v>641</v>
      </c>
      <c r="B605" s="21"/>
      <c r="C605" s="81" t="s">
        <v>100</v>
      </c>
      <c r="D605" s="81" t="s">
        <v>146</v>
      </c>
      <c r="E605" s="4"/>
      <c r="F605" s="4"/>
      <c r="G605" s="7">
        <f>SUM(G608+G610)</f>
        <v>12.4</v>
      </c>
    </row>
    <row r="606" spans="1:7" ht="31.5">
      <c r="A606" s="80" t="s">
        <v>389</v>
      </c>
      <c r="B606" s="81"/>
      <c r="C606" s="81" t="s">
        <v>100</v>
      </c>
      <c r="D606" s="81" t="s">
        <v>146</v>
      </c>
      <c r="E606" s="81" t="s">
        <v>312</v>
      </c>
      <c r="F606" s="4"/>
      <c r="G606" s="7">
        <f t="shared" ref="G606:G608" si="156">SUM(G607)</f>
        <v>12.4</v>
      </c>
    </row>
    <row r="607" spans="1:7" ht="31.5">
      <c r="A607" s="80" t="s">
        <v>319</v>
      </c>
      <c r="B607" s="81"/>
      <c r="C607" s="81" t="s">
        <v>100</v>
      </c>
      <c r="D607" s="81" t="s">
        <v>146</v>
      </c>
      <c r="E607" s="81" t="s">
        <v>320</v>
      </c>
      <c r="F607" s="4"/>
      <c r="G607" s="7">
        <f t="shared" si="156"/>
        <v>12.4</v>
      </c>
    </row>
    <row r="608" spans="1:7" ht="31.5">
      <c r="A608" s="80" t="s">
        <v>327</v>
      </c>
      <c r="B608" s="81"/>
      <c r="C608" s="81" t="s">
        <v>100</v>
      </c>
      <c r="D608" s="81" t="s">
        <v>146</v>
      </c>
      <c r="E608" s="29" t="s">
        <v>434</v>
      </c>
      <c r="F608" s="4"/>
      <c r="G608" s="7">
        <f t="shared" si="156"/>
        <v>12.4</v>
      </c>
    </row>
    <row r="609" spans="1:7" ht="31.5">
      <c r="A609" s="80" t="s">
        <v>41</v>
      </c>
      <c r="B609" s="4"/>
      <c r="C609" s="81" t="s">
        <v>100</v>
      </c>
      <c r="D609" s="81" t="s">
        <v>146</v>
      </c>
      <c r="E609" s="29" t="s">
        <v>434</v>
      </c>
      <c r="F609" s="4" t="s">
        <v>78</v>
      </c>
      <c r="G609" s="7">
        <v>12.4</v>
      </c>
    </row>
    <row r="610" spans="1:7" ht="31.5" hidden="1">
      <c r="A610" s="80" t="s">
        <v>495</v>
      </c>
      <c r="B610" s="81"/>
      <c r="C610" s="81" t="s">
        <v>100</v>
      </c>
      <c r="D610" s="81" t="s">
        <v>146</v>
      </c>
      <c r="E610" s="81" t="s">
        <v>14</v>
      </c>
      <c r="F610" s="29"/>
      <c r="G610" s="7">
        <f t="shared" ref="G610" si="157">SUM(G616)+G611</f>
        <v>0</v>
      </c>
    </row>
    <row r="611" spans="1:7" ht="31.5" hidden="1">
      <c r="A611" s="80" t="s">
        <v>69</v>
      </c>
      <c r="B611" s="81"/>
      <c r="C611" s="81" t="s">
        <v>100</v>
      </c>
      <c r="D611" s="81" t="s">
        <v>146</v>
      </c>
      <c r="E611" s="29" t="s">
        <v>15</v>
      </c>
      <c r="F611" s="29"/>
      <c r="G611" s="7">
        <f t="shared" ref="G611:G614" si="158">SUM(G612)</f>
        <v>0</v>
      </c>
    </row>
    <row r="612" spans="1:7" ht="31.5" hidden="1">
      <c r="A612" s="80" t="s">
        <v>34</v>
      </c>
      <c r="B612" s="81"/>
      <c r="C612" s="81" t="s">
        <v>100</v>
      </c>
      <c r="D612" s="81" t="s">
        <v>146</v>
      </c>
      <c r="E612" s="29" t="s">
        <v>35</v>
      </c>
      <c r="F612" s="29"/>
      <c r="G612" s="7">
        <f t="shared" si="158"/>
        <v>0</v>
      </c>
    </row>
    <row r="613" spans="1:7" hidden="1">
      <c r="A613" s="80" t="s">
        <v>36</v>
      </c>
      <c r="B613" s="81"/>
      <c r="C613" s="81" t="s">
        <v>100</v>
      </c>
      <c r="D613" s="81" t="s">
        <v>146</v>
      </c>
      <c r="E613" s="29" t="s">
        <v>37</v>
      </c>
      <c r="F613" s="29"/>
      <c r="G613" s="7">
        <f t="shared" si="158"/>
        <v>0</v>
      </c>
    </row>
    <row r="614" spans="1:7" ht="31.5" hidden="1">
      <c r="A614" s="80" t="s">
        <v>38</v>
      </c>
      <c r="B614" s="81"/>
      <c r="C614" s="81" t="s">
        <v>100</v>
      </c>
      <c r="D614" s="81" t="s">
        <v>146</v>
      </c>
      <c r="E614" s="29" t="s">
        <v>39</v>
      </c>
      <c r="F614" s="29"/>
      <c r="G614" s="7">
        <f t="shared" si="158"/>
        <v>0</v>
      </c>
    </row>
    <row r="615" spans="1:7" ht="31.5" hidden="1">
      <c r="A615" s="80" t="s">
        <v>41</v>
      </c>
      <c r="B615" s="81"/>
      <c r="C615" s="81" t="s">
        <v>100</v>
      </c>
      <c r="D615" s="81" t="s">
        <v>146</v>
      </c>
      <c r="E615" s="29" t="s">
        <v>39</v>
      </c>
      <c r="F615" s="29">
        <v>200</v>
      </c>
      <c r="G615" s="7"/>
    </row>
    <row r="616" spans="1:7" ht="31.5" hidden="1">
      <c r="A616" s="80" t="s">
        <v>821</v>
      </c>
      <c r="B616" s="81"/>
      <c r="C616" s="81" t="s">
        <v>100</v>
      </c>
      <c r="D616" s="81" t="s">
        <v>146</v>
      </c>
      <c r="E616" s="81" t="s">
        <v>66</v>
      </c>
      <c r="F616" s="29"/>
      <c r="G616" s="7">
        <f t="shared" ref="G616:G617" si="159">SUM(G617)</f>
        <v>0</v>
      </c>
    </row>
    <row r="617" spans="1:7" ht="31.5" hidden="1">
      <c r="A617" s="80" t="s">
        <v>85</v>
      </c>
      <c r="B617" s="37"/>
      <c r="C617" s="81" t="s">
        <v>100</v>
      </c>
      <c r="D617" s="81" t="s">
        <v>146</v>
      </c>
      <c r="E617" s="29" t="s">
        <v>395</v>
      </c>
      <c r="F617" s="29"/>
      <c r="G617" s="7">
        <f t="shared" si="159"/>
        <v>0</v>
      </c>
    </row>
    <row r="618" spans="1:7" ht="31.5" hidden="1">
      <c r="A618" s="80" t="s">
        <v>41</v>
      </c>
      <c r="B618" s="37"/>
      <c r="C618" s="81" t="s">
        <v>100</v>
      </c>
      <c r="D618" s="81" t="s">
        <v>146</v>
      </c>
      <c r="E618" s="29" t="s">
        <v>395</v>
      </c>
      <c r="F618" s="29">
        <v>200</v>
      </c>
      <c r="G618" s="7"/>
    </row>
    <row r="619" spans="1:7" hidden="1">
      <c r="A619" s="80" t="s">
        <v>822</v>
      </c>
      <c r="B619" s="4"/>
      <c r="C619" s="4" t="s">
        <v>100</v>
      </c>
      <c r="D619" s="4" t="s">
        <v>100</v>
      </c>
      <c r="E619" s="29"/>
      <c r="F619" s="29"/>
      <c r="G619" s="7">
        <f t="shared" ref="G619:G622" si="160">SUM(G620)</f>
        <v>0</v>
      </c>
    </row>
    <row r="620" spans="1:7" ht="31.5" hidden="1">
      <c r="A620" s="80" t="s">
        <v>497</v>
      </c>
      <c r="B620" s="81"/>
      <c r="C620" s="81" t="s">
        <v>100</v>
      </c>
      <c r="D620" s="81" t="s">
        <v>100</v>
      </c>
      <c r="E620" s="29" t="s">
        <v>282</v>
      </c>
      <c r="F620" s="29"/>
      <c r="G620" s="7">
        <f t="shared" si="160"/>
        <v>0</v>
      </c>
    </row>
    <row r="621" spans="1:7" ht="31.5" hidden="1">
      <c r="A621" s="80" t="s">
        <v>403</v>
      </c>
      <c r="B621" s="4"/>
      <c r="C621" s="4" t="s">
        <v>100</v>
      </c>
      <c r="D621" s="4" t="s">
        <v>100</v>
      </c>
      <c r="E621" s="4" t="s">
        <v>296</v>
      </c>
      <c r="F621" s="4"/>
      <c r="G621" s="7">
        <f t="shared" si="160"/>
        <v>0</v>
      </c>
    </row>
    <row r="622" spans="1:7" hidden="1">
      <c r="A622" s="80" t="s">
        <v>27</v>
      </c>
      <c r="B622" s="4"/>
      <c r="C622" s="4" t="s">
        <v>100</v>
      </c>
      <c r="D622" s="4" t="s">
        <v>100</v>
      </c>
      <c r="E622" s="4" t="s">
        <v>297</v>
      </c>
      <c r="F622" s="4"/>
      <c r="G622" s="7">
        <f t="shared" si="160"/>
        <v>0</v>
      </c>
    </row>
    <row r="623" spans="1:7" ht="31.5" hidden="1">
      <c r="A623" s="80" t="s">
        <v>298</v>
      </c>
      <c r="B623" s="29"/>
      <c r="C623" s="4" t="s">
        <v>100</v>
      </c>
      <c r="D623" s="4" t="s">
        <v>100</v>
      </c>
      <c r="E623" s="4" t="s">
        <v>299</v>
      </c>
      <c r="F623" s="4"/>
      <c r="G623" s="7">
        <f>SUM(G624:G625)</f>
        <v>0</v>
      </c>
    </row>
    <row r="624" spans="1:7" ht="47.25" hidden="1">
      <c r="A624" s="80" t="s">
        <v>40</v>
      </c>
      <c r="B624" s="29"/>
      <c r="C624" s="4" t="s">
        <v>100</v>
      </c>
      <c r="D624" s="4" t="s">
        <v>100</v>
      </c>
      <c r="E624" s="4" t="s">
        <v>299</v>
      </c>
      <c r="F624" s="4" t="s">
        <v>76</v>
      </c>
      <c r="G624" s="7"/>
    </row>
    <row r="625" spans="1:7" ht="31.5" hidden="1">
      <c r="A625" s="80" t="s">
        <v>41</v>
      </c>
      <c r="B625" s="4"/>
      <c r="C625" s="4" t="s">
        <v>100</v>
      </c>
      <c r="D625" s="4" t="s">
        <v>100</v>
      </c>
      <c r="E625" s="4" t="s">
        <v>299</v>
      </c>
      <c r="F625" s="21">
        <v>200</v>
      </c>
      <c r="G625" s="7"/>
    </row>
    <row r="626" spans="1:7">
      <c r="A626" s="80" t="s">
        <v>22</v>
      </c>
      <c r="B626" s="81"/>
      <c r="C626" s="81" t="s">
        <v>23</v>
      </c>
      <c r="D626" s="81" t="s">
        <v>24</v>
      </c>
      <c r="E626" s="29"/>
      <c r="F626" s="29"/>
      <c r="G626" s="9">
        <f>G627+G638+G749+G727</f>
        <v>904770.3</v>
      </c>
    </row>
    <row r="627" spans="1:7">
      <c r="A627" s="80" t="s">
        <v>25</v>
      </c>
      <c r="B627" s="81"/>
      <c r="C627" s="81" t="s">
        <v>23</v>
      </c>
      <c r="D627" s="81" t="s">
        <v>26</v>
      </c>
      <c r="E627" s="29"/>
      <c r="F627" s="29"/>
      <c r="G627" s="9">
        <f t="shared" ref="G627:G629" si="161">G628</f>
        <v>18454.400000000001</v>
      </c>
    </row>
    <row r="628" spans="1:7" ht="31.5">
      <c r="A628" s="80" t="s">
        <v>495</v>
      </c>
      <c r="B628" s="81"/>
      <c r="C628" s="81" t="s">
        <v>23</v>
      </c>
      <c r="D628" s="81" t="s">
        <v>26</v>
      </c>
      <c r="E628" s="29" t="s">
        <v>14</v>
      </c>
      <c r="F628" s="29"/>
      <c r="G628" s="9">
        <f t="shared" si="161"/>
        <v>18454.400000000001</v>
      </c>
    </row>
    <row r="629" spans="1:7" ht="31.5">
      <c r="A629" s="80" t="s">
        <v>69</v>
      </c>
      <c r="B629" s="81"/>
      <c r="C629" s="81" t="s">
        <v>23</v>
      </c>
      <c r="D629" s="81" t="s">
        <v>26</v>
      </c>
      <c r="E629" s="29" t="s">
        <v>15</v>
      </c>
      <c r="F629" s="29"/>
      <c r="G629" s="9">
        <f t="shared" si="161"/>
        <v>18454.400000000001</v>
      </c>
    </row>
    <row r="630" spans="1:7">
      <c r="A630" s="80" t="s">
        <v>27</v>
      </c>
      <c r="B630" s="81"/>
      <c r="C630" s="81" t="s">
        <v>23</v>
      </c>
      <c r="D630" s="81" t="s">
        <v>26</v>
      </c>
      <c r="E630" s="29" t="s">
        <v>28</v>
      </c>
      <c r="F630" s="29"/>
      <c r="G630" s="9">
        <f t="shared" ref="G630" si="162">SUM(G631)</f>
        <v>18454.400000000001</v>
      </c>
    </row>
    <row r="631" spans="1:7" ht="31.5">
      <c r="A631" s="80" t="s">
        <v>30</v>
      </c>
      <c r="B631" s="81"/>
      <c r="C631" s="81" t="s">
        <v>23</v>
      </c>
      <c r="D631" s="81" t="s">
        <v>26</v>
      </c>
      <c r="E631" s="29" t="s">
        <v>31</v>
      </c>
      <c r="F631" s="29"/>
      <c r="G631" s="9">
        <f t="shared" ref="G631" si="163">G632</f>
        <v>18454.400000000001</v>
      </c>
    </row>
    <row r="632" spans="1:7">
      <c r="A632" s="80" t="s">
        <v>32</v>
      </c>
      <c r="B632" s="81"/>
      <c r="C632" s="81" t="s">
        <v>23</v>
      </c>
      <c r="D632" s="81" t="s">
        <v>26</v>
      </c>
      <c r="E632" s="29" t="s">
        <v>31</v>
      </c>
      <c r="F632" s="29">
        <v>300</v>
      </c>
      <c r="G632" s="9">
        <v>18454.400000000001</v>
      </c>
    </row>
    <row r="633" spans="1:7" hidden="1">
      <c r="A633" s="80" t="s">
        <v>18</v>
      </c>
      <c r="B633" s="81"/>
      <c r="C633" s="81" t="s">
        <v>23</v>
      </c>
      <c r="D633" s="81" t="s">
        <v>33</v>
      </c>
      <c r="E633" s="29" t="s">
        <v>39</v>
      </c>
      <c r="F633" s="29">
        <v>800</v>
      </c>
      <c r="G633" s="9"/>
    </row>
    <row r="634" spans="1:7" hidden="1">
      <c r="A634" s="80" t="s">
        <v>71</v>
      </c>
      <c r="B634" s="38"/>
      <c r="C634" s="81" t="s">
        <v>23</v>
      </c>
      <c r="D634" s="81" t="s">
        <v>33</v>
      </c>
      <c r="E634" s="29" t="s">
        <v>55</v>
      </c>
      <c r="F634" s="29"/>
      <c r="G634" s="9">
        <f t="shared" ref="G634:G636" si="164">G635</f>
        <v>0</v>
      </c>
    </row>
    <row r="635" spans="1:7" hidden="1">
      <c r="A635" s="80" t="s">
        <v>27</v>
      </c>
      <c r="B635" s="38"/>
      <c r="C635" s="81" t="s">
        <v>23</v>
      </c>
      <c r="D635" s="81" t="s">
        <v>33</v>
      </c>
      <c r="E635" s="29" t="s">
        <v>355</v>
      </c>
      <c r="F635" s="29"/>
      <c r="G635" s="9">
        <f t="shared" si="164"/>
        <v>0</v>
      </c>
    </row>
    <row r="636" spans="1:7" hidden="1">
      <c r="A636" s="80" t="s">
        <v>29</v>
      </c>
      <c r="B636" s="38"/>
      <c r="C636" s="81" t="s">
        <v>23</v>
      </c>
      <c r="D636" s="81" t="s">
        <v>33</v>
      </c>
      <c r="E636" s="29" t="s">
        <v>356</v>
      </c>
      <c r="F636" s="29"/>
      <c r="G636" s="9">
        <f t="shared" si="164"/>
        <v>0</v>
      </c>
    </row>
    <row r="637" spans="1:7" ht="31.5" hidden="1">
      <c r="A637" s="80" t="s">
        <v>41</v>
      </c>
      <c r="B637" s="38"/>
      <c r="C637" s="81" t="s">
        <v>23</v>
      </c>
      <c r="D637" s="81" t="s">
        <v>33</v>
      </c>
      <c r="E637" s="29" t="s">
        <v>356</v>
      </c>
      <c r="F637" s="29">
        <v>200</v>
      </c>
      <c r="G637" s="9"/>
    </row>
    <row r="638" spans="1:7">
      <c r="A638" s="80" t="s">
        <v>42</v>
      </c>
      <c r="B638" s="81"/>
      <c r="C638" s="81" t="s">
        <v>23</v>
      </c>
      <c r="D638" s="81" t="s">
        <v>43</v>
      </c>
      <c r="E638" s="29"/>
      <c r="F638" s="29"/>
      <c r="G638" s="9">
        <f>G683+G714+G639+G718+G723</f>
        <v>657520.4</v>
      </c>
    </row>
    <row r="639" spans="1:7" ht="31.5">
      <c r="A639" s="80" t="s">
        <v>389</v>
      </c>
      <c r="B639" s="81"/>
      <c r="C639" s="81" t="s">
        <v>23</v>
      </c>
      <c r="D639" s="81" t="s">
        <v>43</v>
      </c>
      <c r="E639" s="81" t="s">
        <v>312</v>
      </c>
      <c r="F639" s="29"/>
      <c r="G639" s="9">
        <f t="shared" ref="G639" si="165">SUM(G640)</f>
        <v>635923.4</v>
      </c>
    </row>
    <row r="640" spans="1:7" ht="31.5">
      <c r="A640" s="80" t="s">
        <v>319</v>
      </c>
      <c r="B640" s="81"/>
      <c r="C640" s="81" t="s">
        <v>23</v>
      </c>
      <c r="D640" s="81" t="s">
        <v>43</v>
      </c>
      <c r="E640" s="81" t="s">
        <v>320</v>
      </c>
      <c r="F640" s="29"/>
      <c r="G640" s="9">
        <f t="shared" ref="G640" si="166">SUM(G641+G644+G647+G650+G653+G656+G659+G674+G677+G662+G665+G668+G671+G680)</f>
        <v>635923.4</v>
      </c>
    </row>
    <row r="641" spans="1:7" ht="31.5">
      <c r="A641" s="80" t="s">
        <v>901</v>
      </c>
      <c r="B641" s="81"/>
      <c r="C641" s="81" t="s">
        <v>23</v>
      </c>
      <c r="D641" s="81" t="s">
        <v>43</v>
      </c>
      <c r="E641" s="81" t="s">
        <v>422</v>
      </c>
      <c r="F641" s="29"/>
      <c r="G641" s="9">
        <f>G642+G643</f>
        <v>170091.8</v>
      </c>
    </row>
    <row r="642" spans="1:7" ht="31.5">
      <c r="A642" s="80" t="s">
        <v>41</v>
      </c>
      <c r="B642" s="81"/>
      <c r="C642" s="81" t="s">
        <v>23</v>
      </c>
      <c r="D642" s="81" t="s">
        <v>43</v>
      </c>
      <c r="E642" s="81" t="s">
        <v>422</v>
      </c>
      <c r="F642" s="29">
        <v>200</v>
      </c>
      <c r="G642" s="9">
        <v>2519.5</v>
      </c>
    </row>
    <row r="643" spans="1:7">
      <c r="A643" s="80" t="s">
        <v>32</v>
      </c>
      <c r="B643" s="81"/>
      <c r="C643" s="81" t="s">
        <v>23</v>
      </c>
      <c r="D643" s="81" t="s">
        <v>43</v>
      </c>
      <c r="E643" s="81" t="s">
        <v>422</v>
      </c>
      <c r="F643" s="29">
        <v>300</v>
      </c>
      <c r="G643" s="9">
        <v>167572.29999999999</v>
      </c>
    </row>
    <row r="644" spans="1:7" ht="47.25">
      <c r="A644" s="80" t="s">
        <v>321</v>
      </c>
      <c r="B644" s="81"/>
      <c r="C644" s="81" t="s">
        <v>23</v>
      </c>
      <c r="D644" s="81" t="s">
        <v>43</v>
      </c>
      <c r="E644" s="81" t="s">
        <v>423</v>
      </c>
      <c r="F644" s="81"/>
      <c r="G644" s="9">
        <f>G645+G646</f>
        <v>9399.6</v>
      </c>
    </row>
    <row r="645" spans="1:7" ht="31.5">
      <c r="A645" s="80" t="s">
        <v>41</v>
      </c>
      <c r="B645" s="81"/>
      <c r="C645" s="81" t="s">
        <v>23</v>
      </c>
      <c r="D645" s="81" t="s">
        <v>43</v>
      </c>
      <c r="E645" s="81" t="s">
        <v>423</v>
      </c>
      <c r="F645" s="81" t="s">
        <v>78</v>
      </c>
      <c r="G645" s="9">
        <v>138</v>
      </c>
    </row>
    <row r="646" spans="1:7">
      <c r="A646" s="80" t="s">
        <v>32</v>
      </c>
      <c r="B646" s="81"/>
      <c r="C646" s="81" t="s">
        <v>23</v>
      </c>
      <c r="D646" s="81" t="s">
        <v>43</v>
      </c>
      <c r="E646" s="81" t="s">
        <v>423</v>
      </c>
      <c r="F646" s="81" t="s">
        <v>86</v>
      </c>
      <c r="G646" s="9">
        <v>9261.6</v>
      </c>
    </row>
    <row r="647" spans="1:7" ht="31.5">
      <c r="A647" s="80" t="s">
        <v>322</v>
      </c>
      <c r="B647" s="81"/>
      <c r="C647" s="81" t="s">
        <v>23</v>
      </c>
      <c r="D647" s="81" t="s">
        <v>43</v>
      </c>
      <c r="E647" s="81" t="s">
        <v>424</v>
      </c>
      <c r="F647" s="81"/>
      <c r="G647" s="9">
        <f>G648+G649</f>
        <v>125408.5</v>
      </c>
    </row>
    <row r="648" spans="1:7" ht="31.5">
      <c r="A648" s="80" t="s">
        <v>41</v>
      </c>
      <c r="B648" s="81"/>
      <c r="C648" s="81" t="s">
        <v>23</v>
      </c>
      <c r="D648" s="81" t="s">
        <v>43</v>
      </c>
      <c r="E648" s="81" t="s">
        <v>424</v>
      </c>
      <c r="F648" s="81" t="s">
        <v>78</v>
      </c>
      <c r="G648" s="9">
        <v>1853.3</v>
      </c>
    </row>
    <row r="649" spans="1:7">
      <c r="A649" s="80" t="s">
        <v>32</v>
      </c>
      <c r="B649" s="81"/>
      <c r="C649" s="81" t="s">
        <v>23</v>
      </c>
      <c r="D649" s="81" t="s">
        <v>43</v>
      </c>
      <c r="E649" s="81" t="s">
        <v>424</v>
      </c>
      <c r="F649" s="81" t="s">
        <v>86</v>
      </c>
      <c r="G649" s="9">
        <v>123555.2</v>
      </c>
    </row>
    <row r="650" spans="1:7" ht="47.25">
      <c r="A650" s="80" t="s">
        <v>323</v>
      </c>
      <c r="B650" s="81"/>
      <c r="C650" s="81" t="s">
        <v>23</v>
      </c>
      <c r="D650" s="81" t="s">
        <v>43</v>
      </c>
      <c r="E650" s="81" t="s">
        <v>425</v>
      </c>
      <c r="F650" s="81"/>
      <c r="G650" s="9">
        <f>G651+G652</f>
        <v>276.7</v>
      </c>
    </row>
    <row r="651" spans="1:7" ht="31.5">
      <c r="A651" s="80" t="s">
        <v>41</v>
      </c>
      <c r="B651" s="81"/>
      <c r="C651" s="81" t="s">
        <v>23</v>
      </c>
      <c r="D651" s="81" t="s">
        <v>43</v>
      </c>
      <c r="E651" s="81" t="s">
        <v>425</v>
      </c>
      <c r="F651" s="81" t="s">
        <v>78</v>
      </c>
      <c r="G651" s="9">
        <v>4.2</v>
      </c>
    </row>
    <row r="652" spans="1:7">
      <c r="A652" s="80" t="s">
        <v>32</v>
      </c>
      <c r="B652" s="81"/>
      <c r="C652" s="81" t="s">
        <v>23</v>
      </c>
      <c r="D652" s="81" t="s">
        <v>43</v>
      </c>
      <c r="E652" s="81" t="s">
        <v>425</v>
      </c>
      <c r="F652" s="81" t="s">
        <v>86</v>
      </c>
      <c r="G652" s="9">
        <v>272.5</v>
      </c>
    </row>
    <row r="653" spans="1:7" ht="47.25">
      <c r="A653" s="80" t="s">
        <v>324</v>
      </c>
      <c r="B653" s="81"/>
      <c r="C653" s="81" t="s">
        <v>23</v>
      </c>
      <c r="D653" s="81" t="s">
        <v>43</v>
      </c>
      <c r="E653" s="81" t="s">
        <v>426</v>
      </c>
      <c r="F653" s="81"/>
      <c r="G653" s="9">
        <f>G654+G655</f>
        <v>13.7</v>
      </c>
    </row>
    <row r="654" spans="1:7" ht="31.5">
      <c r="A654" s="80" t="s">
        <v>41</v>
      </c>
      <c r="B654" s="81"/>
      <c r="C654" s="81" t="s">
        <v>23</v>
      </c>
      <c r="D654" s="81" t="s">
        <v>43</v>
      </c>
      <c r="E654" s="81" t="s">
        <v>426</v>
      </c>
      <c r="F654" s="81" t="s">
        <v>78</v>
      </c>
      <c r="G654" s="9">
        <v>0.2</v>
      </c>
    </row>
    <row r="655" spans="1:7">
      <c r="A655" s="80" t="s">
        <v>32</v>
      </c>
      <c r="B655" s="81"/>
      <c r="C655" s="81" t="s">
        <v>23</v>
      </c>
      <c r="D655" s="81" t="s">
        <v>43</v>
      </c>
      <c r="E655" s="81" t="s">
        <v>426</v>
      </c>
      <c r="F655" s="81" t="s">
        <v>86</v>
      </c>
      <c r="G655" s="9">
        <v>13.5</v>
      </c>
    </row>
    <row r="656" spans="1:7" ht="63">
      <c r="A656" s="80" t="s">
        <v>325</v>
      </c>
      <c r="B656" s="81"/>
      <c r="C656" s="81" t="s">
        <v>23</v>
      </c>
      <c r="D656" s="81" t="s">
        <v>43</v>
      </c>
      <c r="E656" s="81" t="s">
        <v>427</v>
      </c>
      <c r="F656" s="81"/>
      <c r="G656" s="9">
        <f>G657+G658</f>
        <v>14622.4</v>
      </c>
    </row>
    <row r="657" spans="1:7" ht="31.5">
      <c r="A657" s="80" t="s">
        <v>41</v>
      </c>
      <c r="B657" s="81"/>
      <c r="C657" s="81" t="s">
        <v>23</v>
      </c>
      <c r="D657" s="81" t="s">
        <v>43</v>
      </c>
      <c r="E657" s="81" t="s">
        <v>427</v>
      </c>
      <c r="F657" s="81" t="s">
        <v>78</v>
      </c>
      <c r="G657" s="9">
        <v>744.3</v>
      </c>
    </row>
    <row r="658" spans="1:7">
      <c r="A658" s="80" t="s">
        <v>32</v>
      </c>
      <c r="B658" s="81"/>
      <c r="C658" s="81" t="s">
        <v>23</v>
      </c>
      <c r="D658" s="81" t="s">
        <v>43</v>
      </c>
      <c r="E658" s="81" t="s">
        <v>427</v>
      </c>
      <c r="F658" s="81" t="s">
        <v>86</v>
      </c>
      <c r="G658" s="9">
        <v>13878.1</v>
      </c>
    </row>
    <row r="659" spans="1:7" ht="31.5">
      <c r="A659" s="80" t="s">
        <v>823</v>
      </c>
      <c r="B659" s="81"/>
      <c r="C659" s="81" t="s">
        <v>23</v>
      </c>
      <c r="D659" s="81" t="s">
        <v>43</v>
      </c>
      <c r="E659" s="81" t="s">
        <v>428</v>
      </c>
      <c r="F659" s="81"/>
      <c r="G659" s="9">
        <f>G660+G661</f>
        <v>162653.20000000001</v>
      </c>
    </row>
    <row r="660" spans="1:7" ht="31.5">
      <c r="A660" s="80" t="s">
        <v>41</v>
      </c>
      <c r="B660" s="81"/>
      <c r="C660" s="81" t="s">
        <v>23</v>
      </c>
      <c r="D660" s="81" t="s">
        <v>43</v>
      </c>
      <c r="E660" s="81" t="s">
        <v>428</v>
      </c>
      <c r="F660" s="81" t="s">
        <v>78</v>
      </c>
      <c r="G660" s="9">
        <v>2382.5</v>
      </c>
    </row>
    <row r="661" spans="1:7">
      <c r="A661" s="80" t="s">
        <v>32</v>
      </c>
      <c r="B661" s="81"/>
      <c r="C661" s="81" t="s">
        <v>23</v>
      </c>
      <c r="D661" s="81" t="s">
        <v>43</v>
      </c>
      <c r="E661" s="81" t="s">
        <v>428</v>
      </c>
      <c r="F661" s="81" t="s">
        <v>86</v>
      </c>
      <c r="G661" s="9">
        <v>160270.70000000001</v>
      </c>
    </row>
    <row r="662" spans="1:7" ht="47.25">
      <c r="A662" s="80" t="s">
        <v>900</v>
      </c>
      <c r="B662" s="81"/>
      <c r="C662" s="81" t="s">
        <v>23</v>
      </c>
      <c r="D662" s="81" t="s">
        <v>43</v>
      </c>
      <c r="E662" s="81" t="s">
        <v>429</v>
      </c>
      <c r="F662" s="81"/>
      <c r="G662" s="9">
        <f>G663+G664</f>
        <v>3473.5</v>
      </c>
    </row>
    <row r="663" spans="1:7" ht="31.5">
      <c r="A663" s="80" t="s">
        <v>41</v>
      </c>
      <c r="B663" s="81"/>
      <c r="C663" s="81" t="s">
        <v>23</v>
      </c>
      <c r="D663" s="81" t="s">
        <v>43</v>
      </c>
      <c r="E663" s="81" t="s">
        <v>429</v>
      </c>
      <c r="F663" s="81" t="s">
        <v>78</v>
      </c>
      <c r="G663" s="9">
        <v>57.6</v>
      </c>
    </row>
    <row r="664" spans="1:7">
      <c r="A664" s="80" t="s">
        <v>32</v>
      </c>
      <c r="B664" s="81"/>
      <c r="C664" s="81" t="s">
        <v>23</v>
      </c>
      <c r="D664" s="81" t="s">
        <v>43</v>
      </c>
      <c r="E664" s="81" t="s">
        <v>429</v>
      </c>
      <c r="F664" s="81" t="s">
        <v>86</v>
      </c>
      <c r="G664" s="9">
        <v>3415.9</v>
      </c>
    </row>
    <row r="665" spans="1:7" ht="63">
      <c r="A665" s="80" t="s">
        <v>328</v>
      </c>
      <c r="B665" s="81"/>
      <c r="C665" s="81" t="s">
        <v>23</v>
      </c>
      <c r="D665" s="81" t="s">
        <v>43</v>
      </c>
      <c r="E665" s="81" t="s">
        <v>430</v>
      </c>
      <c r="F665" s="81"/>
      <c r="G665" s="9">
        <f>G666+G667</f>
        <v>2431.8999999999996</v>
      </c>
    </row>
    <row r="666" spans="1:7" ht="31.5">
      <c r="A666" s="80" t="s">
        <v>41</v>
      </c>
      <c r="B666" s="81"/>
      <c r="C666" s="81" t="s">
        <v>23</v>
      </c>
      <c r="D666" s="81" t="s">
        <v>43</v>
      </c>
      <c r="E666" s="81" t="s">
        <v>430</v>
      </c>
      <c r="F666" s="81" t="s">
        <v>78</v>
      </c>
      <c r="G666" s="9">
        <v>41.7</v>
      </c>
    </row>
    <row r="667" spans="1:7">
      <c r="A667" s="80" t="s">
        <v>32</v>
      </c>
      <c r="B667" s="81"/>
      <c r="C667" s="81" t="s">
        <v>23</v>
      </c>
      <c r="D667" s="81" t="s">
        <v>43</v>
      </c>
      <c r="E667" s="81" t="s">
        <v>430</v>
      </c>
      <c r="F667" s="81" t="s">
        <v>86</v>
      </c>
      <c r="G667" s="9">
        <v>2390.1999999999998</v>
      </c>
    </row>
    <row r="668" spans="1:7" hidden="1">
      <c r="A668" s="80" t="s">
        <v>329</v>
      </c>
      <c r="B668" s="81"/>
      <c r="C668" s="81" t="s">
        <v>23</v>
      </c>
      <c r="D668" s="81" t="s">
        <v>43</v>
      </c>
      <c r="E668" s="81" t="s">
        <v>431</v>
      </c>
      <c r="F668" s="81"/>
      <c r="G668" s="9">
        <f>G669+G670</f>
        <v>0</v>
      </c>
    </row>
    <row r="669" spans="1:7" ht="31.5" hidden="1">
      <c r="A669" s="80" t="s">
        <v>41</v>
      </c>
      <c r="B669" s="81"/>
      <c r="C669" s="81" t="s">
        <v>23</v>
      </c>
      <c r="D669" s="81" t="s">
        <v>43</v>
      </c>
      <c r="E669" s="81" t="s">
        <v>431</v>
      </c>
      <c r="F669" s="81" t="s">
        <v>78</v>
      </c>
      <c r="G669" s="9"/>
    </row>
    <row r="670" spans="1:7" hidden="1">
      <c r="A670" s="80" t="s">
        <v>32</v>
      </c>
      <c r="B670" s="81"/>
      <c r="C670" s="81" t="s">
        <v>23</v>
      </c>
      <c r="D670" s="81" t="s">
        <v>43</v>
      </c>
      <c r="E670" s="81" t="s">
        <v>431</v>
      </c>
      <c r="F670" s="81" t="s">
        <v>86</v>
      </c>
      <c r="G670" s="9"/>
    </row>
    <row r="671" spans="1:7" ht="78.75">
      <c r="A671" s="80" t="s">
        <v>691</v>
      </c>
      <c r="B671" s="81"/>
      <c r="C671" s="81" t="s">
        <v>23</v>
      </c>
      <c r="D671" s="81" t="s">
        <v>43</v>
      </c>
      <c r="E671" s="81" t="s">
        <v>432</v>
      </c>
      <c r="F671" s="81"/>
      <c r="G671" s="9">
        <f>G672+G673</f>
        <v>17275.2</v>
      </c>
    </row>
    <row r="672" spans="1:7" ht="31.5">
      <c r="A672" s="80" t="s">
        <v>41</v>
      </c>
      <c r="B672" s="81"/>
      <c r="C672" s="81" t="s">
        <v>23</v>
      </c>
      <c r="D672" s="81" t="s">
        <v>43</v>
      </c>
      <c r="E672" s="81" t="s">
        <v>432</v>
      </c>
      <c r="F672" s="81" t="s">
        <v>78</v>
      </c>
      <c r="G672" s="9">
        <v>194.4</v>
      </c>
    </row>
    <row r="673" spans="1:7">
      <c r="A673" s="80" t="s">
        <v>32</v>
      </c>
      <c r="B673" s="81"/>
      <c r="C673" s="81" t="s">
        <v>23</v>
      </c>
      <c r="D673" s="81" t="s">
        <v>43</v>
      </c>
      <c r="E673" s="81" t="s">
        <v>432</v>
      </c>
      <c r="F673" s="81" t="s">
        <v>86</v>
      </c>
      <c r="G673" s="9">
        <v>17080.8</v>
      </c>
    </row>
    <row r="674" spans="1:7" ht="47.25">
      <c r="A674" s="80" t="s">
        <v>326</v>
      </c>
      <c r="B674" s="81"/>
      <c r="C674" s="81" t="s">
        <v>23</v>
      </c>
      <c r="D674" s="81" t="s">
        <v>43</v>
      </c>
      <c r="E674" s="81" t="s">
        <v>433</v>
      </c>
      <c r="F674" s="81"/>
      <c r="G674" s="9">
        <f>G675+G676</f>
        <v>16602.2</v>
      </c>
    </row>
    <row r="675" spans="1:7" ht="31.5">
      <c r="A675" s="80" t="s">
        <v>41</v>
      </c>
      <c r="B675" s="81"/>
      <c r="C675" s="81" t="s">
        <v>23</v>
      </c>
      <c r="D675" s="81" t="s">
        <v>43</v>
      </c>
      <c r="E675" s="81" t="s">
        <v>433</v>
      </c>
      <c r="F675" s="81" t="s">
        <v>78</v>
      </c>
      <c r="G675" s="9">
        <v>242.2</v>
      </c>
    </row>
    <row r="676" spans="1:7">
      <c r="A676" s="80" t="s">
        <v>32</v>
      </c>
      <c r="B676" s="81"/>
      <c r="C676" s="81" t="s">
        <v>23</v>
      </c>
      <c r="D676" s="81" t="s">
        <v>43</v>
      </c>
      <c r="E676" s="81" t="s">
        <v>433</v>
      </c>
      <c r="F676" s="81" t="s">
        <v>86</v>
      </c>
      <c r="G676" s="9">
        <v>16360</v>
      </c>
    </row>
    <row r="677" spans="1:7" ht="31.5">
      <c r="A677" s="80" t="s">
        <v>327</v>
      </c>
      <c r="B677" s="81"/>
      <c r="C677" s="81" t="s">
        <v>23</v>
      </c>
      <c r="D677" s="81" t="s">
        <v>43</v>
      </c>
      <c r="E677" s="81" t="s">
        <v>434</v>
      </c>
      <c r="F677" s="81"/>
      <c r="G677" s="9">
        <f>G678+G679</f>
        <v>95770.7</v>
      </c>
    </row>
    <row r="678" spans="1:7" ht="31.5">
      <c r="A678" s="80" t="s">
        <v>41</v>
      </c>
      <c r="B678" s="81"/>
      <c r="C678" s="81" t="s">
        <v>23</v>
      </c>
      <c r="D678" s="81" t="s">
        <v>43</v>
      </c>
      <c r="E678" s="81" t="s">
        <v>434</v>
      </c>
      <c r="F678" s="81" t="s">
        <v>78</v>
      </c>
      <c r="G678" s="9">
        <v>747.2</v>
      </c>
    </row>
    <row r="679" spans="1:7">
      <c r="A679" s="80" t="s">
        <v>32</v>
      </c>
      <c r="B679" s="81"/>
      <c r="C679" s="81" t="s">
        <v>23</v>
      </c>
      <c r="D679" s="81" t="s">
        <v>43</v>
      </c>
      <c r="E679" s="81" t="s">
        <v>434</v>
      </c>
      <c r="F679" s="81" t="s">
        <v>86</v>
      </c>
      <c r="G679" s="9">
        <v>95023.5</v>
      </c>
    </row>
    <row r="680" spans="1:7" ht="31.5">
      <c r="A680" s="80" t="s">
        <v>410</v>
      </c>
      <c r="B680" s="81"/>
      <c r="C680" s="81" t="s">
        <v>23</v>
      </c>
      <c r="D680" s="81" t="s">
        <v>43</v>
      </c>
      <c r="E680" s="81" t="s">
        <v>435</v>
      </c>
      <c r="F680" s="81"/>
      <c r="G680" s="9">
        <f>SUM(G681:G682)</f>
        <v>17904</v>
      </c>
    </row>
    <row r="681" spans="1:7" ht="31.5" hidden="1">
      <c r="A681" s="80" t="s">
        <v>41</v>
      </c>
      <c r="B681" s="81"/>
      <c r="C681" s="81" t="s">
        <v>23</v>
      </c>
      <c r="D681" s="81" t="s">
        <v>43</v>
      </c>
      <c r="E681" s="81" t="s">
        <v>361</v>
      </c>
      <c r="F681" s="81" t="s">
        <v>78</v>
      </c>
      <c r="G681" s="9"/>
    </row>
    <row r="682" spans="1:7">
      <c r="A682" s="80" t="s">
        <v>32</v>
      </c>
      <c r="B682" s="81"/>
      <c r="C682" s="81" t="s">
        <v>23</v>
      </c>
      <c r="D682" s="81" t="s">
        <v>43</v>
      </c>
      <c r="E682" s="81" t="s">
        <v>435</v>
      </c>
      <c r="F682" s="81" t="s">
        <v>86</v>
      </c>
      <c r="G682" s="9">
        <v>17904</v>
      </c>
    </row>
    <row r="683" spans="1:7" ht="31.5">
      <c r="A683" s="80" t="s">
        <v>495</v>
      </c>
      <c r="B683" s="81"/>
      <c r="C683" s="81" t="s">
        <v>23</v>
      </c>
      <c r="D683" s="81" t="s">
        <v>43</v>
      </c>
      <c r="E683" s="29" t="s">
        <v>14</v>
      </c>
      <c r="F683" s="29"/>
      <c r="G683" s="9">
        <f t="shared" ref="G683" si="167">G684+G700+G705</f>
        <v>7689.7</v>
      </c>
    </row>
    <row r="684" spans="1:7" ht="31.5">
      <c r="A684" s="80" t="s">
        <v>69</v>
      </c>
      <c r="B684" s="81"/>
      <c r="C684" s="81" t="s">
        <v>23</v>
      </c>
      <c r="D684" s="81" t="s">
        <v>43</v>
      </c>
      <c r="E684" s="29" t="s">
        <v>15</v>
      </c>
      <c r="F684" s="29"/>
      <c r="G684" s="9">
        <f>G685</f>
        <v>7631.2</v>
      </c>
    </row>
    <row r="685" spans="1:7">
      <c r="A685" s="80" t="s">
        <v>27</v>
      </c>
      <c r="B685" s="81"/>
      <c r="C685" s="81" t="s">
        <v>23</v>
      </c>
      <c r="D685" s="81" t="s">
        <v>43</v>
      </c>
      <c r="E685" s="29" t="s">
        <v>28</v>
      </c>
      <c r="F685" s="29"/>
      <c r="G685" s="9">
        <f t="shared" ref="G685" si="168">SUM(G686+G697)</f>
        <v>7631.2</v>
      </c>
    </row>
    <row r="686" spans="1:7" ht="18.75" customHeight="1">
      <c r="A686" s="80" t="s">
        <v>44</v>
      </c>
      <c r="B686" s="81"/>
      <c r="C686" s="81" t="s">
        <v>23</v>
      </c>
      <c r="D686" s="81" t="s">
        <v>43</v>
      </c>
      <c r="E686" s="29" t="s">
        <v>45</v>
      </c>
      <c r="F686" s="29"/>
      <c r="G686" s="9">
        <f t="shared" ref="G686" si="169">G687+G689+G691+G693+G695</f>
        <v>6302.9</v>
      </c>
    </row>
    <row r="687" spans="1:7">
      <c r="A687" s="80" t="s">
        <v>46</v>
      </c>
      <c r="B687" s="81"/>
      <c r="C687" s="81" t="s">
        <v>23</v>
      </c>
      <c r="D687" s="81" t="s">
        <v>43</v>
      </c>
      <c r="E687" s="29" t="s">
        <v>47</v>
      </c>
      <c r="F687" s="29"/>
      <c r="G687" s="9">
        <f>G688</f>
        <v>2581.1999999999998</v>
      </c>
    </row>
    <row r="688" spans="1:7">
      <c r="A688" s="80" t="s">
        <v>32</v>
      </c>
      <c r="B688" s="81"/>
      <c r="C688" s="81" t="s">
        <v>23</v>
      </c>
      <c r="D688" s="81" t="s">
        <v>43</v>
      </c>
      <c r="E688" s="29" t="s">
        <v>47</v>
      </c>
      <c r="F688" s="29">
        <v>300</v>
      </c>
      <c r="G688" s="9">
        <v>2581.1999999999998</v>
      </c>
    </row>
    <row r="689" spans="1:7" ht="31.5">
      <c r="A689" s="80" t="s">
        <v>48</v>
      </c>
      <c r="B689" s="81"/>
      <c r="C689" s="81" t="s">
        <v>23</v>
      </c>
      <c r="D689" s="81" t="s">
        <v>43</v>
      </c>
      <c r="E689" s="29" t="s">
        <v>49</v>
      </c>
      <c r="F689" s="29"/>
      <c r="G689" s="9">
        <f>G690</f>
        <v>2161.6999999999998</v>
      </c>
    </row>
    <row r="690" spans="1:7">
      <c r="A690" s="80" t="s">
        <v>32</v>
      </c>
      <c r="B690" s="81"/>
      <c r="C690" s="81" t="s">
        <v>23</v>
      </c>
      <c r="D690" s="81" t="s">
        <v>43</v>
      </c>
      <c r="E690" s="29" t="s">
        <v>49</v>
      </c>
      <c r="F690" s="29">
        <v>300</v>
      </c>
      <c r="G690" s="9">
        <v>2161.6999999999998</v>
      </c>
    </row>
    <row r="691" spans="1:7" ht="29.25" customHeight="1">
      <c r="A691" s="80" t="s">
        <v>371</v>
      </c>
      <c r="B691" s="4"/>
      <c r="C691" s="81" t="s">
        <v>23</v>
      </c>
      <c r="D691" s="81" t="s">
        <v>43</v>
      </c>
      <c r="E691" s="4" t="s">
        <v>372</v>
      </c>
      <c r="F691" s="4"/>
      <c r="G691" s="7">
        <f>SUM(G692)</f>
        <v>851.7</v>
      </c>
    </row>
    <row r="692" spans="1:7" ht="15" customHeight="1">
      <c r="A692" s="80" t="s">
        <v>32</v>
      </c>
      <c r="B692" s="4"/>
      <c r="C692" s="81" t="s">
        <v>23</v>
      </c>
      <c r="D692" s="81" t="s">
        <v>43</v>
      </c>
      <c r="E692" s="4" t="s">
        <v>372</v>
      </c>
      <c r="F692" s="4" t="s">
        <v>86</v>
      </c>
      <c r="G692" s="7">
        <v>851.7</v>
      </c>
    </row>
    <row r="693" spans="1:7" ht="47.25">
      <c r="A693" s="80" t="s">
        <v>977</v>
      </c>
      <c r="B693" s="4"/>
      <c r="C693" s="81" t="s">
        <v>23</v>
      </c>
      <c r="D693" s="81" t="s">
        <v>43</v>
      </c>
      <c r="E693" s="4" t="s">
        <v>655</v>
      </c>
      <c r="F693" s="4"/>
      <c r="G693" s="7">
        <f>SUM(G694)</f>
        <v>387.8</v>
      </c>
    </row>
    <row r="694" spans="1:7" ht="15" customHeight="1">
      <c r="A694" s="80" t="s">
        <v>32</v>
      </c>
      <c r="B694" s="4"/>
      <c r="C694" s="81" t="s">
        <v>23</v>
      </c>
      <c r="D694" s="81" t="s">
        <v>43</v>
      </c>
      <c r="E694" s="4" t="s">
        <v>655</v>
      </c>
      <c r="F694" s="4" t="s">
        <v>86</v>
      </c>
      <c r="G694" s="7">
        <v>387.8</v>
      </c>
    </row>
    <row r="695" spans="1:7" ht="47.25">
      <c r="A695" s="80" t="s">
        <v>853</v>
      </c>
      <c r="B695" s="4"/>
      <c r="C695" s="81" t="s">
        <v>23</v>
      </c>
      <c r="D695" s="81" t="s">
        <v>43</v>
      </c>
      <c r="E695" s="4" t="s">
        <v>852</v>
      </c>
      <c r="F695" s="4"/>
      <c r="G695" s="7">
        <f t="shared" ref="G695" si="170">SUM(G696)</f>
        <v>320.5</v>
      </c>
    </row>
    <row r="696" spans="1:7" ht="15" customHeight="1">
      <c r="A696" s="80" t="s">
        <v>41</v>
      </c>
      <c r="B696" s="4"/>
      <c r="C696" s="81" t="s">
        <v>23</v>
      </c>
      <c r="D696" s="81" t="s">
        <v>43</v>
      </c>
      <c r="E696" s="4" t="s">
        <v>852</v>
      </c>
      <c r="F696" s="4" t="s">
        <v>78</v>
      </c>
      <c r="G696" s="7">
        <v>320.5</v>
      </c>
    </row>
    <row r="697" spans="1:7">
      <c r="A697" s="80" t="s">
        <v>50</v>
      </c>
      <c r="B697" s="81"/>
      <c r="C697" s="81" t="s">
        <v>23</v>
      </c>
      <c r="D697" s="81" t="s">
        <v>43</v>
      </c>
      <c r="E697" s="29" t="s">
        <v>51</v>
      </c>
      <c r="F697" s="29"/>
      <c r="G697" s="9">
        <f>G698+G699</f>
        <v>1328.3</v>
      </c>
    </row>
    <row r="698" spans="1:7" ht="31.5">
      <c r="A698" s="80" t="s">
        <v>41</v>
      </c>
      <c r="B698" s="81"/>
      <c r="C698" s="81" t="s">
        <v>23</v>
      </c>
      <c r="D698" s="81" t="s">
        <v>43</v>
      </c>
      <c r="E698" s="29" t="s">
        <v>51</v>
      </c>
      <c r="F698" s="29">
        <v>200</v>
      </c>
      <c r="G698" s="9">
        <v>644.29999999999995</v>
      </c>
    </row>
    <row r="699" spans="1:7">
      <c r="A699" s="80" t="s">
        <v>32</v>
      </c>
      <c r="B699" s="81"/>
      <c r="C699" s="81" t="s">
        <v>23</v>
      </c>
      <c r="D699" s="81" t="s">
        <v>43</v>
      </c>
      <c r="E699" s="29" t="s">
        <v>51</v>
      </c>
      <c r="F699" s="29">
        <v>300</v>
      </c>
      <c r="G699" s="9">
        <v>684</v>
      </c>
    </row>
    <row r="700" spans="1:7">
      <c r="A700" s="80" t="s">
        <v>70</v>
      </c>
      <c r="B700" s="81"/>
      <c r="C700" s="81" t="s">
        <v>23</v>
      </c>
      <c r="D700" s="81" t="s">
        <v>43</v>
      </c>
      <c r="E700" s="29" t="s">
        <v>52</v>
      </c>
      <c r="F700" s="29"/>
      <c r="G700" s="9">
        <f t="shared" ref="G700:G701" si="171">G701</f>
        <v>58.5</v>
      </c>
    </row>
    <row r="701" spans="1:7" ht="13.5" customHeight="1">
      <c r="A701" s="80" t="s">
        <v>27</v>
      </c>
      <c r="B701" s="81"/>
      <c r="C701" s="81" t="s">
        <v>23</v>
      </c>
      <c r="D701" s="81" t="s">
        <v>43</v>
      </c>
      <c r="E701" s="29" t="s">
        <v>53</v>
      </c>
      <c r="F701" s="29"/>
      <c r="G701" s="9">
        <f t="shared" si="171"/>
        <v>58.5</v>
      </c>
    </row>
    <row r="702" spans="1:7">
      <c r="A702" s="80" t="s">
        <v>29</v>
      </c>
      <c r="B702" s="81"/>
      <c r="C702" s="81" t="s">
        <v>23</v>
      </c>
      <c r="D702" s="81" t="s">
        <v>43</v>
      </c>
      <c r="E702" s="29" t="s">
        <v>54</v>
      </c>
      <c r="F702" s="29"/>
      <c r="G702" s="9">
        <f>G703+G704</f>
        <v>58.5</v>
      </c>
    </row>
    <row r="703" spans="1:7" ht="31.5">
      <c r="A703" s="80" t="s">
        <v>41</v>
      </c>
      <c r="B703" s="81"/>
      <c r="C703" s="81" t="s">
        <v>23</v>
      </c>
      <c r="D703" s="81" t="s">
        <v>43</v>
      </c>
      <c r="E703" s="29" t="s">
        <v>54</v>
      </c>
      <c r="F703" s="29">
        <v>200</v>
      </c>
      <c r="G703" s="9">
        <v>58.5</v>
      </c>
    </row>
    <row r="704" spans="1:7" hidden="1">
      <c r="A704" s="80" t="s">
        <v>32</v>
      </c>
      <c r="B704" s="81"/>
      <c r="C704" s="81" t="s">
        <v>23</v>
      </c>
      <c r="D704" s="81" t="s">
        <v>43</v>
      </c>
      <c r="E704" s="29" t="s">
        <v>54</v>
      </c>
      <c r="F704" s="29">
        <v>300</v>
      </c>
      <c r="G704" s="9"/>
    </row>
    <row r="705" spans="1:7" hidden="1">
      <c r="A705" s="80" t="s">
        <v>71</v>
      </c>
      <c r="B705" s="81"/>
      <c r="C705" s="81" t="s">
        <v>23</v>
      </c>
      <c r="D705" s="81" t="s">
        <v>43</v>
      </c>
      <c r="E705" s="29" t="s">
        <v>55</v>
      </c>
      <c r="F705" s="29"/>
      <c r="G705" s="9">
        <f>G710+G706</f>
        <v>0</v>
      </c>
    </row>
    <row r="706" spans="1:7" hidden="1">
      <c r="A706" s="80" t="s">
        <v>27</v>
      </c>
      <c r="B706" s="81"/>
      <c r="C706" s="81" t="s">
        <v>23</v>
      </c>
      <c r="D706" s="81" t="s">
        <v>43</v>
      </c>
      <c r="E706" s="29" t="s">
        <v>355</v>
      </c>
      <c r="F706" s="29"/>
      <c r="G706" s="9">
        <f>G707</f>
        <v>0</v>
      </c>
    </row>
    <row r="707" spans="1:7" hidden="1">
      <c r="A707" s="80" t="s">
        <v>29</v>
      </c>
      <c r="B707" s="81"/>
      <c r="C707" s="81" t="s">
        <v>23</v>
      </c>
      <c r="D707" s="81" t="s">
        <v>43</v>
      </c>
      <c r="E707" s="29" t="s">
        <v>356</v>
      </c>
      <c r="F707" s="29"/>
      <c r="G707" s="9">
        <f>SUM(G708)</f>
        <v>0</v>
      </c>
    </row>
    <row r="708" spans="1:7" ht="31.5" hidden="1">
      <c r="A708" s="80" t="s">
        <v>41</v>
      </c>
      <c r="B708" s="81"/>
      <c r="C708" s="81" t="s">
        <v>23</v>
      </c>
      <c r="D708" s="81" t="s">
        <v>43</v>
      </c>
      <c r="E708" s="29" t="s">
        <v>356</v>
      </c>
      <c r="F708" s="29">
        <v>200</v>
      </c>
      <c r="G708" s="9"/>
    </row>
    <row r="709" spans="1:7" hidden="1">
      <c r="A709" s="80" t="s">
        <v>18</v>
      </c>
      <c r="B709" s="81"/>
      <c r="C709" s="81" t="s">
        <v>23</v>
      </c>
      <c r="D709" s="81" t="s">
        <v>43</v>
      </c>
      <c r="E709" s="29" t="s">
        <v>356</v>
      </c>
      <c r="F709" s="29">
        <v>800</v>
      </c>
      <c r="G709" s="9"/>
    </row>
    <row r="710" spans="1:7" ht="31.5" hidden="1">
      <c r="A710" s="80" t="s">
        <v>56</v>
      </c>
      <c r="B710" s="81"/>
      <c r="C710" s="81" t="s">
        <v>23</v>
      </c>
      <c r="D710" s="81" t="s">
        <v>43</v>
      </c>
      <c r="E710" s="29" t="s">
        <v>57</v>
      </c>
      <c r="F710" s="29"/>
      <c r="G710" s="9">
        <f>G711</f>
        <v>0</v>
      </c>
    </row>
    <row r="711" spans="1:7" hidden="1">
      <c r="A711" s="80" t="s">
        <v>29</v>
      </c>
      <c r="B711" s="81"/>
      <c r="C711" s="81" t="s">
        <v>23</v>
      </c>
      <c r="D711" s="81" t="s">
        <v>43</v>
      </c>
      <c r="E711" s="29" t="s">
        <v>58</v>
      </c>
      <c r="F711" s="29"/>
      <c r="G711" s="9">
        <f>SUM(G712:G713)</f>
        <v>0</v>
      </c>
    </row>
    <row r="712" spans="1:7" ht="31.5" hidden="1">
      <c r="A712" s="80" t="s">
        <v>41</v>
      </c>
      <c r="B712" s="81"/>
      <c r="C712" s="81" t="s">
        <v>23</v>
      </c>
      <c r="D712" s="81" t="s">
        <v>43</v>
      </c>
      <c r="E712" s="29" t="s">
        <v>58</v>
      </c>
      <c r="F712" s="29">
        <v>200</v>
      </c>
      <c r="G712" s="9"/>
    </row>
    <row r="713" spans="1:7" ht="31.5" hidden="1">
      <c r="A713" s="80" t="s">
        <v>59</v>
      </c>
      <c r="B713" s="81"/>
      <c r="C713" s="81" t="s">
        <v>23</v>
      </c>
      <c r="D713" s="81" t="s">
        <v>43</v>
      </c>
      <c r="E713" s="29" t="s">
        <v>58</v>
      </c>
      <c r="F713" s="29">
        <v>600</v>
      </c>
      <c r="G713" s="9"/>
    </row>
    <row r="714" spans="1:7" ht="47.25">
      <c r="A714" s="80" t="s">
        <v>498</v>
      </c>
      <c r="B714" s="81"/>
      <c r="C714" s="81" t="s">
        <v>23</v>
      </c>
      <c r="D714" s="81" t="s">
        <v>43</v>
      </c>
      <c r="E714" s="29" t="s">
        <v>60</v>
      </c>
      <c r="F714" s="29"/>
      <c r="G714" s="9">
        <f>G715</f>
        <v>3569.9</v>
      </c>
    </row>
    <row r="715" spans="1:7">
      <c r="A715" s="80" t="s">
        <v>27</v>
      </c>
      <c r="B715" s="81"/>
      <c r="C715" s="81" t="s">
        <v>23</v>
      </c>
      <c r="D715" s="81" t="s">
        <v>43</v>
      </c>
      <c r="E715" s="29" t="s">
        <v>61</v>
      </c>
      <c r="F715" s="29"/>
      <c r="G715" s="9">
        <f>SUM(G716)</f>
        <v>3569.9</v>
      </c>
    </row>
    <row r="716" spans="1:7" ht="31.5">
      <c r="A716" s="80" t="s">
        <v>62</v>
      </c>
      <c r="B716" s="81"/>
      <c r="C716" s="81" t="s">
        <v>23</v>
      </c>
      <c r="D716" s="81" t="s">
        <v>43</v>
      </c>
      <c r="E716" s="29" t="s">
        <v>63</v>
      </c>
      <c r="F716" s="29"/>
      <c r="G716" s="9">
        <f>G717</f>
        <v>3569.9</v>
      </c>
    </row>
    <row r="717" spans="1:7" ht="31.5">
      <c r="A717" s="80" t="s">
        <v>41</v>
      </c>
      <c r="B717" s="81"/>
      <c r="C717" s="81" t="s">
        <v>23</v>
      </c>
      <c r="D717" s="81" t="s">
        <v>43</v>
      </c>
      <c r="E717" s="29" t="s">
        <v>63</v>
      </c>
      <c r="F717" s="29">
        <v>200</v>
      </c>
      <c r="G717" s="9">
        <v>3569.9</v>
      </c>
    </row>
    <row r="718" spans="1:7" ht="31.5">
      <c r="A718" s="80" t="s">
        <v>494</v>
      </c>
      <c r="B718" s="81"/>
      <c r="C718" s="81" t="s">
        <v>23</v>
      </c>
      <c r="D718" s="81" t="s">
        <v>43</v>
      </c>
      <c r="E718" s="29" t="s">
        <v>362</v>
      </c>
      <c r="F718" s="29"/>
      <c r="G718" s="9">
        <f t="shared" ref="G718:G721" si="172">SUM(G719)</f>
        <v>9000</v>
      </c>
    </row>
    <row r="719" spans="1:7">
      <c r="A719" s="80" t="s">
        <v>27</v>
      </c>
      <c r="B719" s="81"/>
      <c r="C719" s="81" t="s">
        <v>23</v>
      </c>
      <c r="D719" s="81" t="s">
        <v>43</v>
      </c>
      <c r="E719" s="29" t="s">
        <v>363</v>
      </c>
      <c r="F719" s="29"/>
      <c r="G719" s="9">
        <f t="shared" si="172"/>
        <v>9000</v>
      </c>
    </row>
    <row r="720" spans="1:7">
      <c r="A720" s="80" t="s">
        <v>44</v>
      </c>
      <c r="B720" s="81"/>
      <c r="C720" s="81" t="s">
        <v>23</v>
      </c>
      <c r="D720" s="81" t="s">
        <v>43</v>
      </c>
      <c r="E720" s="29" t="s">
        <v>364</v>
      </c>
      <c r="F720" s="29"/>
      <c r="G720" s="9">
        <f t="shared" si="172"/>
        <v>9000</v>
      </c>
    </row>
    <row r="721" spans="1:7" ht="47.25">
      <c r="A721" s="80" t="s">
        <v>724</v>
      </c>
      <c r="B721" s="81"/>
      <c r="C721" s="81" t="s">
        <v>23</v>
      </c>
      <c r="D721" s="81" t="s">
        <v>43</v>
      </c>
      <c r="E721" s="29" t="s">
        <v>365</v>
      </c>
      <c r="F721" s="29"/>
      <c r="G721" s="9">
        <f t="shared" si="172"/>
        <v>9000</v>
      </c>
    </row>
    <row r="722" spans="1:7">
      <c r="A722" s="80" t="s">
        <v>32</v>
      </c>
      <c r="B722" s="81"/>
      <c r="C722" s="81" t="s">
        <v>23</v>
      </c>
      <c r="D722" s="81" t="s">
        <v>43</v>
      </c>
      <c r="E722" s="29" t="s">
        <v>365</v>
      </c>
      <c r="F722" s="29">
        <v>300</v>
      </c>
      <c r="G722" s="9">
        <v>9000</v>
      </c>
    </row>
    <row r="723" spans="1:7" ht="31.5">
      <c r="A723" s="80" t="s">
        <v>608</v>
      </c>
      <c r="B723" s="37"/>
      <c r="C723" s="81" t="s">
        <v>23</v>
      </c>
      <c r="D723" s="81" t="s">
        <v>43</v>
      </c>
      <c r="E723" s="29" t="s">
        <v>390</v>
      </c>
      <c r="F723" s="29"/>
      <c r="G723" s="9">
        <f t="shared" ref="G723:G725" si="173">G724</f>
        <v>1337.4</v>
      </c>
    </row>
    <row r="724" spans="1:7" ht="31.5">
      <c r="A724" s="80" t="s">
        <v>56</v>
      </c>
      <c r="B724" s="37"/>
      <c r="C724" s="81" t="s">
        <v>23</v>
      </c>
      <c r="D724" s="81" t="s">
        <v>43</v>
      </c>
      <c r="E724" s="29" t="s">
        <v>391</v>
      </c>
      <c r="F724" s="29"/>
      <c r="G724" s="9">
        <f t="shared" si="173"/>
        <v>1337.4</v>
      </c>
    </row>
    <row r="725" spans="1:7">
      <c r="A725" s="80" t="s">
        <v>29</v>
      </c>
      <c r="B725" s="37"/>
      <c r="C725" s="81" t="s">
        <v>23</v>
      </c>
      <c r="D725" s="81" t="s">
        <v>43</v>
      </c>
      <c r="E725" s="29" t="s">
        <v>392</v>
      </c>
      <c r="F725" s="29"/>
      <c r="G725" s="9">
        <f t="shared" si="173"/>
        <v>1337.4</v>
      </c>
    </row>
    <row r="726" spans="1:7" ht="31.5">
      <c r="A726" s="80" t="s">
        <v>199</v>
      </c>
      <c r="B726" s="37"/>
      <c r="C726" s="81" t="s">
        <v>23</v>
      </c>
      <c r="D726" s="81" t="s">
        <v>43</v>
      </c>
      <c r="E726" s="29" t="s">
        <v>392</v>
      </c>
      <c r="F726" s="29">
        <v>600</v>
      </c>
      <c r="G726" s="9">
        <v>1337.4</v>
      </c>
    </row>
    <row r="727" spans="1:7">
      <c r="A727" s="80" t="s">
        <v>161</v>
      </c>
      <c r="B727" s="81"/>
      <c r="C727" s="81" t="s">
        <v>23</v>
      </c>
      <c r="D727" s="81" t="s">
        <v>11</v>
      </c>
      <c r="E727" s="29"/>
      <c r="F727" s="29"/>
      <c r="G727" s="9">
        <f>G728+G743</f>
        <v>170905.4</v>
      </c>
    </row>
    <row r="728" spans="1:7" ht="36.75" customHeight="1">
      <c r="A728" s="80" t="s">
        <v>389</v>
      </c>
      <c r="B728" s="81"/>
      <c r="C728" s="81" t="s">
        <v>23</v>
      </c>
      <c r="D728" s="81" t="s">
        <v>11</v>
      </c>
      <c r="E728" s="81" t="s">
        <v>312</v>
      </c>
      <c r="F728" s="29"/>
      <c r="G728" s="9">
        <f>G729</f>
        <v>170905.4</v>
      </c>
    </row>
    <row r="729" spans="1:7">
      <c r="A729" s="80" t="s">
        <v>820</v>
      </c>
      <c r="B729" s="81"/>
      <c r="C729" s="81" t="s">
        <v>23</v>
      </c>
      <c r="D729" s="81" t="s">
        <v>11</v>
      </c>
      <c r="E729" s="81" t="s">
        <v>313</v>
      </c>
      <c r="F729" s="29"/>
      <c r="G729" s="9">
        <f t="shared" ref="G729" si="174">SUM(G733+G739+G730+G736)</f>
        <v>170905.4</v>
      </c>
    </row>
    <row r="730" spans="1:7" ht="78.75">
      <c r="A730" s="80" t="s">
        <v>332</v>
      </c>
      <c r="B730" s="81"/>
      <c r="C730" s="81" t="s">
        <v>23</v>
      </c>
      <c r="D730" s="81" t="s">
        <v>11</v>
      </c>
      <c r="E730" s="29" t="s">
        <v>436</v>
      </c>
      <c r="F730" s="29"/>
      <c r="G730" s="9">
        <f>G731+G732</f>
        <v>103106.59999999999</v>
      </c>
    </row>
    <row r="731" spans="1:7" ht="31.5">
      <c r="A731" s="80" t="s">
        <v>41</v>
      </c>
      <c r="B731" s="81"/>
      <c r="C731" s="81" t="s">
        <v>23</v>
      </c>
      <c r="D731" s="81" t="s">
        <v>11</v>
      </c>
      <c r="E731" s="29" t="s">
        <v>436</v>
      </c>
      <c r="F731" s="29">
        <v>200</v>
      </c>
      <c r="G731" s="9">
        <v>1454.9</v>
      </c>
    </row>
    <row r="732" spans="1:7">
      <c r="A732" s="80" t="s">
        <v>32</v>
      </c>
      <c r="B732" s="81"/>
      <c r="C732" s="81" t="s">
        <v>23</v>
      </c>
      <c r="D732" s="81" t="s">
        <v>11</v>
      </c>
      <c r="E732" s="29" t="s">
        <v>436</v>
      </c>
      <c r="F732" s="29">
        <v>300</v>
      </c>
      <c r="G732" s="9">
        <v>101651.7</v>
      </c>
    </row>
    <row r="733" spans="1:7" ht="31.5">
      <c r="A733" s="80" t="s">
        <v>330</v>
      </c>
      <c r="B733" s="81"/>
      <c r="C733" s="81" t="s">
        <v>23</v>
      </c>
      <c r="D733" s="81" t="s">
        <v>11</v>
      </c>
      <c r="E733" s="29" t="s">
        <v>437</v>
      </c>
      <c r="F733" s="29"/>
      <c r="G733" s="9">
        <f>G734+G735</f>
        <v>36039.699999999997</v>
      </c>
    </row>
    <row r="734" spans="1:7" ht="31.5">
      <c r="A734" s="80" t="s">
        <v>41</v>
      </c>
      <c r="B734" s="81"/>
      <c r="C734" s="81" t="s">
        <v>23</v>
      </c>
      <c r="D734" s="81" t="s">
        <v>11</v>
      </c>
      <c r="E734" s="29" t="s">
        <v>437</v>
      </c>
      <c r="F734" s="29">
        <v>200</v>
      </c>
      <c r="G734" s="9">
        <v>532.5</v>
      </c>
    </row>
    <row r="735" spans="1:7">
      <c r="A735" s="80" t="s">
        <v>32</v>
      </c>
      <c r="B735" s="81"/>
      <c r="C735" s="81" t="s">
        <v>23</v>
      </c>
      <c r="D735" s="81" t="s">
        <v>11</v>
      </c>
      <c r="E735" s="29" t="s">
        <v>437</v>
      </c>
      <c r="F735" s="29">
        <v>300</v>
      </c>
      <c r="G735" s="9">
        <v>35507.199999999997</v>
      </c>
    </row>
    <row r="736" spans="1:7" ht="63">
      <c r="A736" s="80" t="s">
        <v>333</v>
      </c>
      <c r="B736" s="81"/>
      <c r="C736" s="81" t="s">
        <v>23</v>
      </c>
      <c r="D736" s="81" t="s">
        <v>11</v>
      </c>
      <c r="E736" s="29" t="s">
        <v>438</v>
      </c>
      <c r="F736" s="29"/>
      <c r="G736" s="9">
        <f>G737+G738</f>
        <v>25632.7</v>
      </c>
    </row>
    <row r="737" spans="1:7" ht="31.5">
      <c r="A737" s="80" t="s">
        <v>41</v>
      </c>
      <c r="B737" s="81"/>
      <c r="C737" s="81" t="s">
        <v>23</v>
      </c>
      <c r="D737" s="81" t="s">
        <v>11</v>
      </c>
      <c r="E737" s="29" t="s">
        <v>438</v>
      </c>
      <c r="F737" s="29">
        <v>200</v>
      </c>
      <c r="G737" s="9">
        <v>373.4</v>
      </c>
    </row>
    <row r="738" spans="1:7">
      <c r="A738" s="80" t="s">
        <v>32</v>
      </c>
      <c r="B738" s="81"/>
      <c r="C738" s="81" t="s">
        <v>23</v>
      </c>
      <c r="D738" s="81" t="s">
        <v>11</v>
      </c>
      <c r="E738" s="29" t="s">
        <v>438</v>
      </c>
      <c r="F738" s="29">
        <v>300</v>
      </c>
      <c r="G738" s="9">
        <v>25259.3</v>
      </c>
    </row>
    <row r="739" spans="1:7">
      <c r="A739" s="80" t="s">
        <v>628</v>
      </c>
      <c r="B739" s="81"/>
      <c r="C739" s="81" t="s">
        <v>23</v>
      </c>
      <c r="D739" s="81" t="s">
        <v>11</v>
      </c>
      <c r="E739" s="29" t="s">
        <v>444</v>
      </c>
      <c r="F739" s="29"/>
      <c r="G739" s="9">
        <f>SUM(G740)</f>
        <v>6126.4000000000005</v>
      </c>
    </row>
    <row r="740" spans="1:7" ht="47.25">
      <c r="A740" s="80" t="s">
        <v>331</v>
      </c>
      <c r="B740" s="81"/>
      <c r="C740" s="81" t="s">
        <v>23</v>
      </c>
      <c r="D740" s="81" t="s">
        <v>11</v>
      </c>
      <c r="E740" s="29" t="s">
        <v>445</v>
      </c>
      <c r="F740" s="29"/>
      <c r="G740" s="9">
        <f>SUM(G741:G742)</f>
        <v>6126.4000000000005</v>
      </c>
    </row>
    <row r="741" spans="1:7" ht="31.5">
      <c r="A741" s="80" t="s">
        <v>41</v>
      </c>
      <c r="B741" s="81"/>
      <c r="C741" s="81" t="s">
        <v>23</v>
      </c>
      <c r="D741" s="81" t="s">
        <v>11</v>
      </c>
      <c r="E741" s="29" t="s">
        <v>445</v>
      </c>
      <c r="F741" s="29">
        <v>200</v>
      </c>
      <c r="G741" s="9">
        <v>78.599999999999994</v>
      </c>
    </row>
    <row r="742" spans="1:7">
      <c r="A742" s="80" t="s">
        <v>32</v>
      </c>
      <c r="B742" s="81"/>
      <c r="C742" s="81" t="s">
        <v>23</v>
      </c>
      <c r="D742" s="81" t="s">
        <v>11</v>
      </c>
      <c r="E742" s="29" t="s">
        <v>445</v>
      </c>
      <c r="F742" s="29">
        <v>300</v>
      </c>
      <c r="G742" s="9">
        <v>6047.8</v>
      </c>
    </row>
    <row r="743" spans="1:7" ht="31.5" hidden="1">
      <c r="A743" s="80" t="s">
        <v>495</v>
      </c>
      <c r="B743" s="81"/>
      <c r="C743" s="81" t="s">
        <v>23</v>
      </c>
      <c r="D743" s="81" t="s">
        <v>11</v>
      </c>
      <c r="E743" s="29" t="s">
        <v>14</v>
      </c>
      <c r="F743" s="29"/>
      <c r="G743" s="9">
        <f>SUM(G744)</f>
        <v>0</v>
      </c>
    </row>
    <row r="744" spans="1:7" ht="31.5" hidden="1">
      <c r="A744" s="80" t="s">
        <v>69</v>
      </c>
      <c r="B744" s="38"/>
      <c r="C744" s="81" t="s">
        <v>23</v>
      </c>
      <c r="D744" s="81" t="s">
        <v>11</v>
      </c>
      <c r="E744" s="29" t="s">
        <v>15</v>
      </c>
      <c r="F744" s="29"/>
      <c r="G744" s="9">
        <f t="shared" ref="G744:G745" si="175">G745</f>
        <v>0</v>
      </c>
    </row>
    <row r="745" spans="1:7" ht="31.5" hidden="1">
      <c r="A745" s="80" t="s">
        <v>34</v>
      </c>
      <c r="B745" s="38"/>
      <c r="C745" s="81" t="s">
        <v>23</v>
      </c>
      <c r="D745" s="81" t="s">
        <v>11</v>
      </c>
      <c r="E745" s="29" t="s">
        <v>35</v>
      </c>
      <c r="F745" s="29"/>
      <c r="G745" s="9">
        <f t="shared" si="175"/>
        <v>0</v>
      </c>
    </row>
    <row r="746" spans="1:7" hidden="1">
      <c r="A746" s="80" t="s">
        <v>457</v>
      </c>
      <c r="B746" s="38"/>
      <c r="C746" s="81" t="s">
        <v>23</v>
      </c>
      <c r="D746" s="81" t="s">
        <v>11</v>
      </c>
      <c r="E746" s="29" t="s">
        <v>456</v>
      </c>
      <c r="F746" s="29"/>
      <c r="G746" s="9">
        <f t="shared" ref="G746:G747" si="176">SUM(G747)</f>
        <v>0</v>
      </c>
    </row>
    <row r="747" spans="1:7" ht="47.25" hidden="1">
      <c r="A747" s="80" t="s">
        <v>464</v>
      </c>
      <c r="B747" s="38"/>
      <c r="C747" s="81" t="s">
        <v>23</v>
      </c>
      <c r="D747" s="81" t="s">
        <v>11</v>
      </c>
      <c r="E747" s="29" t="s">
        <v>463</v>
      </c>
      <c r="F747" s="29"/>
      <c r="G747" s="9">
        <f t="shared" si="176"/>
        <v>0</v>
      </c>
    </row>
    <row r="748" spans="1:7" ht="31.5" hidden="1">
      <c r="A748" s="80" t="s">
        <v>41</v>
      </c>
      <c r="B748" s="38"/>
      <c r="C748" s="81" t="s">
        <v>23</v>
      </c>
      <c r="D748" s="81" t="s">
        <v>11</v>
      </c>
      <c r="E748" s="29" t="s">
        <v>463</v>
      </c>
      <c r="F748" s="29">
        <v>200</v>
      </c>
      <c r="G748" s="9"/>
    </row>
    <row r="749" spans="1:7">
      <c r="A749" s="80" t="s">
        <v>64</v>
      </c>
      <c r="B749" s="81"/>
      <c r="C749" s="81" t="s">
        <v>23</v>
      </c>
      <c r="D749" s="81" t="s">
        <v>65</v>
      </c>
      <c r="E749" s="29"/>
      <c r="F749" s="29"/>
      <c r="G749" s="9">
        <f>G775+G750+G795</f>
        <v>57890.100000000006</v>
      </c>
    </row>
    <row r="750" spans="1:7" ht="31.5">
      <c r="A750" s="80" t="s">
        <v>389</v>
      </c>
      <c r="B750" s="81"/>
      <c r="C750" s="81" t="s">
        <v>23</v>
      </c>
      <c r="D750" s="81" t="s">
        <v>65</v>
      </c>
      <c r="E750" s="81" t="s">
        <v>312</v>
      </c>
      <c r="F750" s="29"/>
      <c r="G750" s="9">
        <f>G751+G758+G772</f>
        <v>44204.800000000003</v>
      </c>
    </row>
    <row r="751" spans="1:7">
      <c r="A751" s="80" t="s">
        <v>820</v>
      </c>
      <c r="B751" s="81"/>
      <c r="C751" s="81" t="s">
        <v>23</v>
      </c>
      <c r="D751" s="81" t="s">
        <v>65</v>
      </c>
      <c r="E751" s="81" t="s">
        <v>313</v>
      </c>
      <c r="F751" s="29"/>
      <c r="G751" s="9">
        <f>SUM(G752)+G755</f>
        <v>9250.5</v>
      </c>
    </row>
    <row r="752" spans="1:7">
      <c r="A752" s="80" t="s">
        <v>334</v>
      </c>
      <c r="B752" s="81"/>
      <c r="C752" s="81" t="s">
        <v>23</v>
      </c>
      <c r="D752" s="81" t="s">
        <v>65</v>
      </c>
      <c r="E752" s="29" t="s">
        <v>439</v>
      </c>
      <c r="F752" s="29"/>
      <c r="G752" s="9">
        <f>G753+G754</f>
        <v>8342.2000000000007</v>
      </c>
    </row>
    <row r="753" spans="1:7" ht="47.25">
      <c r="A753" s="80" t="s">
        <v>40</v>
      </c>
      <c r="B753" s="81"/>
      <c r="C753" s="81" t="s">
        <v>23</v>
      </c>
      <c r="D753" s="81" t="s">
        <v>65</v>
      </c>
      <c r="E753" s="29" t="s">
        <v>439</v>
      </c>
      <c r="F753" s="29">
        <v>100</v>
      </c>
      <c r="G753" s="9">
        <v>8342.2000000000007</v>
      </c>
    </row>
    <row r="754" spans="1:7" ht="31.5" hidden="1">
      <c r="A754" s="80" t="s">
        <v>41</v>
      </c>
      <c r="B754" s="81"/>
      <c r="C754" s="81" t="s">
        <v>23</v>
      </c>
      <c r="D754" s="81" t="s">
        <v>65</v>
      </c>
      <c r="E754" s="29" t="s">
        <v>439</v>
      </c>
      <c r="F754" s="29">
        <v>200</v>
      </c>
      <c r="G754" s="9"/>
    </row>
    <row r="755" spans="1:7" ht="126">
      <c r="A755" s="80" t="s">
        <v>854</v>
      </c>
      <c r="B755" s="81"/>
      <c r="C755" s="81" t="s">
        <v>23</v>
      </c>
      <c r="D755" s="81" t="s">
        <v>65</v>
      </c>
      <c r="E755" s="29" t="s">
        <v>855</v>
      </c>
      <c r="F755" s="29"/>
      <c r="G755" s="9">
        <f t="shared" ref="G755" si="177">SUM(G756:G757)</f>
        <v>908.3</v>
      </c>
    </row>
    <row r="756" spans="1:7" ht="47.25">
      <c r="A756" s="80" t="s">
        <v>40</v>
      </c>
      <c r="B756" s="81"/>
      <c r="C756" s="81" t="s">
        <v>23</v>
      </c>
      <c r="D756" s="81" t="s">
        <v>65</v>
      </c>
      <c r="E756" s="29" t="s">
        <v>855</v>
      </c>
      <c r="F756" s="29">
        <v>100</v>
      </c>
      <c r="G756" s="9">
        <v>865.3</v>
      </c>
    </row>
    <row r="757" spans="1:7" ht="31.5">
      <c r="A757" s="80" t="s">
        <v>41</v>
      </c>
      <c r="B757" s="81"/>
      <c r="C757" s="81" t="s">
        <v>23</v>
      </c>
      <c r="D757" s="81" t="s">
        <v>65</v>
      </c>
      <c r="E757" s="29" t="s">
        <v>855</v>
      </c>
      <c r="F757" s="29">
        <v>200</v>
      </c>
      <c r="G757" s="9">
        <v>43</v>
      </c>
    </row>
    <row r="758" spans="1:7" ht="31.5">
      <c r="A758" s="80" t="s">
        <v>319</v>
      </c>
      <c r="B758" s="81"/>
      <c r="C758" s="81" t="s">
        <v>23</v>
      </c>
      <c r="D758" s="81" t="s">
        <v>65</v>
      </c>
      <c r="E758" s="29" t="s">
        <v>320</v>
      </c>
      <c r="F758" s="29"/>
      <c r="G758" s="9">
        <f t="shared" ref="G758" si="178">SUM(G762)+G759+G765+G768</f>
        <v>8548.2000000000007</v>
      </c>
    </row>
    <row r="759" spans="1:7" ht="63">
      <c r="A759" s="11" t="s">
        <v>695</v>
      </c>
      <c r="B759" s="81"/>
      <c r="C759" s="81" t="s">
        <v>23</v>
      </c>
      <c r="D759" s="81" t="s">
        <v>65</v>
      </c>
      <c r="E759" s="81" t="s">
        <v>679</v>
      </c>
      <c r="F759" s="81"/>
      <c r="G759" s="9">
        <f t="shared" ref="G759" si="179">G760</f>
        <v>139.5</v>
      </c>
    </row>
    <row r="760" spans="1:7" ht="31.5">
      <c r="A760" s="80" t="s">
        <v>41</v>
      </c>
      <c r="B760" s="81"/>
      <c r="C760" s="81" t="s">
        <v>23</v>
      </c>
      <c r="D760" s="81" t="s">
        <v>65</v>
      </c>
      <c r="E760" s="81" t="s">
        <v>679</v>
      </c>
      <c r="F760" s="81" t="s">
        <v>78</v>
      </c>
      <c r="G760" s="9">
        <v>139.5</v>
      </c>
    </row>
    <row r="761" spans="1:7" ht="31.5" hidden="1">
      <c r="A761" s="80" t="s">
        <v>41</v>
      </c>
      <c r="B761" s="81"/>
      <c r="C761" s="81" t="s">
        <v>23</v>
      </c>
      <c r="D761" s="81" t="s">
        <v>65</v>
      </c>
      <c r="E761" s="29" t="s">
        <v>440</v>
      </c>
      <c r="F761" s="29">
        <v>200</v>
      </c>
      <c r="G761" s="9"/>
    </row>
    <row r="762" spans="1:7" ht="47.25">
      <c r="A762" s="80" t="s">
        <v>442</v>
      </c>
      <c r="B762" s="81"/>
      <c r="C762" s="81" t="s">
        <v>23</v>
      </c>
      <c r="D762" s="81" t="s">
        <v>65</v>
      </c>
      <c r="E762" s="29" t="s">
        <v>441</v>
      </c>
      <c r="F762" s="29"/>
      <c r="G762" s="9">
        <f t="shared" ref="G762" si="180">SUM(G763)</f>
        <v>6553.2</v>
      </c>
    </row>
    <row r="763" spans="1:7" ht="47.25">
      <c r="A763" s="80" t="s">
        <v>878</v>
      </c>
      <c r="B763" s="81"/>
      <c r="C763" s="81" t="s">
        <v>23</v>
      </c>
      <c r="D763" s="81" t="s">
        <v>65</v>
      </c>
      <c r="E763" s="29" t="s">
        <v>440</v>
      </c>
      <c r="F763" s="29"/>
      <c r="G763" s="9">
        <f>G764+G761</f>
        <v>6553.2</v>
      </c>
    </row>
    <row r="764" spans="1:7" ht="47.25">
      <c r="A764" s="80" t="s">
        <v>40</v>
      </c>
      <c r="B764" s="81"/>
      <c r="C764" s="81" t="s">
        <v>23</v>
      </c>
      <c r="D764" s="81" t="s">
        <v>65</v>
      </c>
      <c r="E764" s="29" t="s">
        <v>440</v>
      </c>
      <c r="F764" s="29">
        <v>100</v>
      </c>
      <c r="G764" s="9">
        <v>6553.2</v>
      </c>
    </row>
    <row r="765" spans="1:7" ht="47.25">
      <c r="A765" s="80" t="s">
        <v>911</v>
      </c>
      <c r="B765" s="81"/>
      <c r="C765" s="81" t="s">
        <v>23</v>
      </c>
      <c r="D765" s="81" t="s">
        <v>65</v>
      </c>
      <c r="E765" s="29" t="s">
        <v>908</v>
      </c>
      <c r="F765" s="29"/>
      <c r="G765" s="9">
        <f t="shared" ref="G765" si="181">SUM(G766)</f>
        <v>155.5</v>
      </c>
    </row>
    <row r="766" spans="1:7" ht="94.5">
      <c r="A766" s="80" t="s">
        <v>766</v>
      </c>
      <c r="B766" s="81"/>
      <c r="C766" s="81" t="s">
        <v>23</v>
      </c>
      <c r="D766" s="81" t="s">
        <v>65</v>
      </c>
      <c r="E766" s="29" t="s">
        <v>912</v>
      </c>
      <c r="F766" s="29"/>
      <c r="G766" s="9">
        <f t="shared" ref="G766" si="182">SUM(G767)</f>
        <v>155.5</v>
      </c>
    </row>
    <row r="767" spans="1:7" ht="31.5">
      <c r="A767" s="80" t="s">
        <v>41</v>
      </c>
      <c r="B767" s="81"/>
      <c r="C767" s="81" t="s">
        <v>23</v>
      </c>
      <c r="D767" s="81" t="s">
        <v>65</v>
      </c>
      <c r="E767" s="29" t="s">
        <v>912</v>
      </c>
      <c r="F767" s="29" t="s">
        <v>78</v>
      </c>
      <c r="G767" s="9">
        <v>155.5</v>
      </c>
    </row>
    <row r="768" spans="1:7" ht="31.5">
      <c r="A768" s="11" t="s">
        <v>910</v>
      </c>
      <c r="B768" s="81"/>
      <c r="C768" s="81" t="s">
        <v>23</v>
      </c>
      <c r="D768" s="81" t="s">
        <v>65</v>
      </c>
      <c r="E768" s="81" t="s">
        <v>909</v>
      </c>
      <c r="F768" s="29"/>
      <c r="G768" s="9">
        <f t="shared" ref="G768" si="183">SUM(G769)</f>
        <v>1700</v>
      </c>
    </row>
    <row r="769" spans="1:7" ht="63">
      <c r="A769" s="11" t="s">
        <v>940</v>
      </c>
      <c r="B769" s="81"/>
      <c r="C769" s="81" t="s">
        <v>23</v>
      </c>
      <c r="D769" s="81" t="s">
        <v>65</v>
      </c>
      <c r="E769" s="81" t="s">
        <v>913</v>
      </c>
      <c r="F769" s="29"/>
      <c r="G769" s="9">
        <f>SUM(G770:G771)</f>
        <v>1700</v>
      </c>
    </row>
    <row r="770" spans="1:7" ht="47.25">
      <c r="A770" s="96" t="s">
        <v>40</v>
      </c>
      <c r="B770" s="97"/>
      <c r="C770" s="97" t="s">
        <v>23</v>
      </c>
      <c r="D770" s="97" t="s">
        <v>65</v>
      </c>
      <c r="E770" s="97" t="s">
        <v>913</v>
      </c>
      <c r="F770" s="29">
        <v>100</v>
      </c>
      <c r="G770" s="9">
        <v>1546.3</v>
      </c>
    </row>
    <row r="771" spans="1:7" ht="31.5">
      <c r="A771" s="80" t="s">
        <v>41</v>
      </c>
      <c r="B771" s="81"/>
      <c r="C771" s="81" t="s">
        <v>23</v>
      </c>
      <c r="D771" s="81" t="s">
        <v>65</v>
      </c>
      <c r="E771" s="81" t="s">
        <v>913</v>
      </c>
      <c r="F771" s="29">
        <v>200</v>
      </c>
      <c r="G771" s="9">
        <v>153.69999999999999</v>
      </c>
    </row>
    <row r="772" spans="1:7" ht="31.5">
      <c r="A772" s="80" t="s">
        <v>317</v>
      </c>
      <c r="B772" s="81"/>
      <c r="C772" s="81" t="s">
        <v>23</v>
      </c>
      <c r="D772" s="81" t="s">
        <v>65</v>
      </c>
      <c r="E772" s="81" t="s">
        <v>318</v>
      </c>
      <c r="F772" s="29"/>
      <c r="G772" s="9">
        <f>SUM(G773)</f>
        <v>26406.1</v>
      </c>
    </row>
    <row r="773" spans="1:7" ht="31.5">
      <c r="A773" s="80" t="s">
        <v>335</v>
      </c>
      <c r="B773" s="81"/>
      <c r="C773" s="81" t="s">
        <v>23</v>
      </c>
      <c r="D773" s="81" t="s">
        <v>65</v>
      </c>
      <c r="E773" s="29" t="s">
        <v>443</v>
      </c>
      <c r="F773" s="29"/>
      <c r="G773" s="9">
        <f t="shared" ref="G773" si="184">G774</f>
        <v>26406.1</v>
      </c>
    </row>
    <row r="774" spans="1:7" ht="47.25">
      <c r="A774" s="80" t="s">
        <v>40</v>
      </c>
      <c r="B774" s="81"/>
      <c r="C774" s="81" t="s">
        <v>23</v>
      </c>
      <c r="D774" s="81" t="s">
        <v>65</v>
      </c>
      <c r="E774" s="29" t="s">
        <v>443</v>
      </c>
      <c r="F774" s="29">
        <v>100</v>
      </c>
      <c r="G774" s="9">
        <v>26406.1</v>
      </c>
    </row>
    <row r="775" spans="1:7" ht="31.5">
      <c r="A775" s="80" t="s">
        <v>495</v>
      </c>
      <c r="B775" s="81"/>
      <c r="C775" s="81" t="s">
        <v>23</v>
      </c>
      <c r="D775" s="81" t="s">
        <v>65</v>
      </c>
      <c r="E775" s="29" t="s">
        <v>14</v>
      </c>
      <c r="F775" s="29"/>
      <c r="G775" s="9">
        <f>G782+G776</f>
        <v>12620.3</v>
      </c>
    </row>
    <row r="776" spans="1:7" hidden="1">
      <c r="A776" s="80" t="s">
        <v>71</v>
      </c>
      <c r="B776" s="21"/>
      <c r="C776" s="81" t="s">
        <v>23</v>
      </c>
      <c r="D776" s="81" t="s">
        <v>65</v>
      </c>
      <c r="E776" s="29" t="s">
        <v>55</v>
      </c>
      <c r="F776" s="29"/>
      <c r="G776" s="9">
        <f t="shared" ref="G776" si="185">SUM(G777)</f>
        <v>0</v>
      </c>
    </row>
    <row r="777" spans="1:7" hidden="1">
      <c r="A777" s="80" t="s">
        <v>27</v>
      </c>
      <c r="B777" s="21"/>
      <c r="C777" s="81" t="s">
        <v>23</v>
      </c>
      <c r="D777" s="81" t="s">
        <v>65</v>
      </c>
      <c r="E777" s="29" t="s">
        <v>355</v>
      </c>
      <c r="F777" s="29"/>
      <c r="G777" s="9">
        <f>SUM(G780+G778)</f>
        <v>0</v>
      </c>
    </row>
    <row r="778" spans="1:7" ht="47.25" hidden="1">
      <c r="A778" s="80" t="s">
        <v>728</v>
      </c>
      <c r="B778" s="81"/>
      <c r="C778" s="81" t="s">
        <v>23</v>
      </c>
      <c r="D778" s="81" t="s">
        <v>65</v>
      </c>
      <c r="E778" s="29" t="s">
        <v>727</v>
      </c>
      <c r="F778" s="29"/>
      <c r="G778" s="9">
        <f t="shared" ref="G778" si="186">SUM(G779)</f>
        <v>0</v>
      </c>
    </row>
    <row r="779" spans="1:7" ht="31.5" hidden="1">
      <c r="A779" s="80" t="s">
        <v>41</v>
      </c>
      <c r="B779" s="81"/>
      <c r="C779" s="81" t="s">
        <v>23</v>
      </c>
      <c r="D779" s="81" t="s">
        <v>65</v>
      </c>
      <c r="E779" s="29" t="s">
        <v>727</v>
      </c>
      <c r="F779" s="29">
        <v>200</v>
      </c>
      <c r="G779" s="9"/>
    </row>
    <row r="780" spans="1:7" ht="31.5" hidden="1">
      <c r="A780" s="80" t="s">
        <v>680</v>
      </c>
      <c r="B780" s="21"/>
      <c r="C780" s="81" t="s">
        <v>23</v>
      </c>
      <c r="D780" s="81" t="s">
        <v>65</v>
      </c>
      <c r="E780" s="29" t="s">
        <v>549</v>
      </c>
      <c r="F780" s="29"/>
      <c r="G780" s="9">
        <f t="shared" ref="G780" si="187">SUM(G781)</f>
        <v>0</v>
      </c>
    </row>
    <row r="781" spans="1:7" ht="31.5" hidden="1">
      <c r="A781" s="80" t="s">
        <v>41</v>
      </c>
      <c r="B781" s="21"/>
      <c r="C781" s="81" t="s">
        <v>23</v>
      </c>
      <c r="D781" s="81" t="s">
        <v>65</v>
      </c>
      <c r="E781" s="29" t="s">
        <v>549</v>
      </c>
      <c r="F781" s="29">
        <v>200</v>
      </c>
      <c r="G781" s="9"/>
    </row>
    <row r="782" spans="1:7" ht="31.5">
      <c r="A782" s="80" t="s">
        <v>821</v>
      </c>
      <c r="B782" s="81"/>
      <c r="C782" s="81" t="s">
        <v>23</v>
      </c>
      <c r="D782" s="81" t="s">
        <v>65</v>
      </c>
      <c r="E782" s="29" t="s">
        <v>66</v>
      </c>
      <c r="F782" s="29"/>
      <c r="G782" s="9">
        <f t="shared" ref="G782" si="188">SUM(G783+G786+G788+G790)+G793</f>
        <v>12620.3</v>
      </c>
    </row>
    <row r="783" spans="1:7">
      <c r="A783" s="80" t="s">
        <v>67</v>
      </c>
      <c r="B783" s="81"/>
      <c r="C783" s="81" t="s">
        <v>23</v>
      </c>
      <c r="D783" s="81" t="s">
        <v>65</v>
      </c>
      <c r="E783" s="29" t="s">
        <v>68</v>
      </c>
      <c r="F783" s="29"/>
      <c r="G783" s="9">
        <f>G784+G785</f>
        <v>8708.7000000000007</v>
      </c>
    </row>
    <row r="784" spans="1:7" ht="47.25">
      <c r="A784" s="80" t="s">
        <v>40</v>
      </c>
      <c r="B784" s="81"/>
      <c r="C784" s="81" t="s">
        <v>23</v>
      </c>
      <c r="D784" s="81" t="s">
        <v>65</v>
      </c>
      <c r="E784" s="29" t="s">
        <v>68</v>
      </c>
      <c r="F784" s="29">
        <v>100</v>
      </c>
      <c r="G784" s="9">
        <v>8702</v>
      </c>
    </row>
    <row r="785" spans="1:7" ht="31.5">
      <c r="A785" s="80" t="s">
        <v>41</v>
      </c>
      <c r="B785" s="81"/>
      <c r="C785" s="81" t="s">
        <v>23</v>
      </c>
      <c r="D785" s="81" t="s">
        <v>65</v>
      </c>
      <c r="E785" s="29" t="s">
        <v>68</v>
      </c>
      <c r="F785" s="29">
        <v>200</v>
      </c>
      <c r="G785" s="9">
        <v>6.7</v>
      </c>
    </row>
    <row r="786" spans="1:7">
      <c r="A786" s="80" t="s">
        <v>82</v>
      </c>
      <c r="B786" s="37"/>
      <c r="C786" s="81" t="s">
        <v>23</v>
      </c>
      <c r="D786" s="81" t="s">
        <v>65</v>
      </c>
      <c r="E786" s="29" t="s">
        <v>393</v>
      </c>
      <c r="F786" s="29"/>
      <c r="G786" s="9">
        <f>G787</f>
        <v>428.4</v>
      </c>
    </row>
    <row r="787" spans="1:7" ht="31.5">
      <c r="A787" s="80" t="s">
        <v>41</v>
      </c>
      <c r="B787" s="37"/>
      <c r="C787" s="81" t="s">
        <v>23</v>
      </c>
      <c r="D787" s="81" t="s">
        <v>65</v>
      </c>
      <c r="E787" s="29" t="s">
        <v>393</v>
      </c>
      <c r="F787" s="29">
        <v>200</v>
      </c>
      <c r="G787" s="9">
        <v>428.4</v>
      </c>
    </row>
    <row r="788" spans="1:7" ht="31.5">
      <c r="A788" s="80" t="s">
        <v>84</v>
      </c>
      <c r="B788" s="37"/>
      <c r="C788" s="81" t="s">
        <v>23</v>
      </c>
      <c r="D788" s="81" t="s">
        <v>65</v>
      </c>
      <c r="E788" s="29" t="s">
        <v>394</v>
      </c>
      <c r="F788" s="29"/>
      <c r="G788" s="9">
        <f>G789</f>
        <v>1226.4000000000001</v>
      </c>
    </row>
    <row r="789" spans="1:7" ht="31.5">
      <c r="A789" s="80" t="s">
        <v>41</v>
      </c>
      <c r="B789" s="37"/>
      <c r="C789" s="81" t="s">
        <v>23</v>
      </c>
      <c r="D789" s="81" t="s">
        <v>65</v>
      </c>
      <c r="E789" s="29" t="s">
        <v>394</v>
      </c>
      <c r="F789" s="29">
        <v>200</v>
      </c>
      <c r="G789" s="9">
        <v>1226.4000000000001</v>
      </c>
    </row>
    <row r="790" spans="1:7" ht="31.5">
      <c r="A790" s="80" t="s">
        <v>85</v>
      </c>
      <c r="B790" s="37"/>
      <c r="C790" s="81" t="s">
        <v>23</v>
      </c>
      <c r="D790" s="81" t="s">
        <v>65</v>
      </c>
      <c r="E790" s="29" t="s">
        <v>395</v>
      </c>
      <c r="F790" s="29"/>
      <c r="G790" s="9">
        <f>G791+G792</f>
        <v>2230.2999999999997</v>
      </c>
    </row>
    <row r="791" spans="1:7" ht="31.5">
      <c r="A791" s="80" t="s">
        <v>41</v>
      </c>
      <c r="B791" s="37"/>
      <c r="C791" s="81" t="s">
        <v>23</v>
      </c>
      <c r="D791" s="81" t="s">
        <v>65</v>
      </c>
      <c r="E791" s="29" t="s">
        <v>395</v>
      </c>
      <c r="F791" s="29">
        <v>200</v>
      </c>
      <c r="G791" s="9">
        <v>2149.1999999999998</v>
      </c>
    </row>
    <row r="792" spans="1:7">
      <c r="A792" s="80" t="s">
        <v>18</v>
      </c>
      <c r="B792" s="37"/>
      <c r="C792" s="81" t="s">
        <v>23</v>
      </c>
      <c r="D792" s="81" t="s">
        <v>65</v>
      </c>
      <c r="E792" s="29" t="s">
        <v>395</v>
      </c>
      <c r="F792" s="29">
        <v>800</v>
      </c>
      <c r="G792" s="9">
        <v>81.099999999999994</v>
      </c>
    </row>
    <row r="793" spans="1:7" ht="31.5">
      <c r="A793" s="80" t="s">
        <v>923</v>
      </c>
      <c r="B793" s="37"/>
      <c r="C793" s="81" t="s">
        <v>23</v>
      </c>
      <c r="D793" s="81" t="s">
        <v>65</v>
      </c>
      <c r="E793" s="29" t="s">
        <v>922</v>
      </c>
      <c r="F793" s="29"/>
      <c r="G793" s="9">
        <f t="shared" ref="G793" si="189">SUM(G794)</f>
        <v>26.5</v>
      </c>
    </row>
    <row r="794" spans="1:7" ht="47.25">
      <c r="A794" s="80" t="s">
        <v>40</v>
      </c>
      <c r="B794" s="37"/>
      <c r="C794" s="81" t="s">
        <v>23</v>
      </c>
      <c r="D794" s="81" t="s">
        <v>65</v>
      </c>
      <c r="E794" s="29" t="s">
        <v>922</v>
      </c>
      <c r="F794" s="29">
        <v>100</v>
      </c>
      <c r="G794" s="9">
        <v>26.5</v>
      </c>
    </row>
    <row r="795" spans="1:7" ht="31.5">
      <c r="A795" s="80" t="s">
        <v>529</v>
      </c>
      <c r="B795" s="37"/>
      <c r="C795" s="81" t="s">
        <v>23</v>
      </c>
      <c r="D795" s="81" t="s">
        <v>65</v>
      </c>
      <c r="E795" s="29" t="s">
        <v>527</v>
      </c>
      <c r="F795" s="29"/>
      <c r="G795" s="9">
        <f t="shared" ref="G795" si="190">SUM(G796)+G799</f>
        <v>1065</v>
      </c>
    </row>
    <row r="796" spans="1:7">
      <c r="A796" s="80" t="s">
        <v>914</v>
      </c>
      <c r="B796" s="37"/>
      <c r="C796" s="81" t="s">
        <v>23</v>
      </c>
      <c r="D796" s="81" t="s">
        <v>65</v>
      </c>
      <c r="E796" s="29" t="s">
        <v>915</v>
      </c>
      <c r="F796" s="29"/>
      <c r="G796" s="9">
        <f t="shared" ref="G796:G797" si="191">SUM(G797)</f>
        <v>615.1</v>
      </c>
    </row>
    <row r="797" spans="1:7" ht="63">
      <c r="A797" s="80" t="s">
        <v>917</v>
      </c>
      <c r="B797" s="37"/>
      <c r="C797" s="81" t="s">
        <v>23</v>
      </c>
      <c r="D797" s="81" t="s">
        <v>65</v>
      </c>
      <c r="E797" s="29" t="s">
        <v>916</v>
      </c>
      <c r="F797" s="29"/>
      <c r="G797" s="9">
        <f t="shared" si="191"/>
        <v>615.1</v>
      </c>
    </row>
    <row r="798" spans="1:7" ht="31.5">
      <c r="A798" s="80" t="s">
        <v>41</v>
      </c>
      <c r="B798" s="37"/>
      <c r="C798" s="81" t="s">
        <v>23</v>
      </c>
      <c r="D798" s="81" t="s">
        <v>65</v>
      </c>
      <c r="E798" s="29" t="s">
        <v>916</v>
      </c>
      <c r="F798" s="29">
        <v>200</v>
      </c>
      <c r="G798" s="9">
        <v>615.1</v>
      </c>
    </row>
    <row r="799" spans="1:7">
      <c r="A799" s="80" t="s">
        <v>924</v>
      </c>
      <c r="B799" s="37"/>
      <c r="C799" s="81" t="s">
        <v>23</v>
      </c>
      <c r="D799" s="81" t="s">
        <v>65</v>
      </c>
      <c r="E799" s="29" t="s">
        <v>925</v>
      </c>
      <c r="F799" s="29"/>
      <c r="G799" s="9">
        <f>SUM(G800)</f>
        <v>449.9</v>
      </c>
    </row>
    <row r="800" spans="1:7" ht="31.5">
      <c r="A800" s="80" t="s">
        <v>926</v>
      </c>
      <c r="B800" s="37"/>
      <c r="C800" s="81" t="s">
        <v>23</v>
      </c>
      <c r="D800" s="81" t="s">
        <v>65</v>
      </c>
      <c r="E800" s="29" t="s">
        <v>927</v>
      </c>
      <c r="F800" s="29"/>
      <c r="G800" s="9">
        <f t="shared" ref="G800" si="192">SUM(G801)</f>
        <v>449.9</v>
      </c>
    </row>
    <row r="801" spans="1:7" ht="31.5">
      <c r="A801" s="80" t="s">
        <v>41</v>
      </c>
      <c r="B801" s="37"/>
      <c r="C801" s="81" t="s">
        <v>23</v>
      </c>
      <c r="D801" s="81" t="s">
        <v>65</v>
      </c>
      <c r="E801" s="29" t="s">
        <v>927</v>
      </c>
      <c r="F801" s="29">
        <v>200</v>
      </c>
      <c r="G801" s="9">
        <v>449.9</v>
      </c>
    </row>
    <row r="802" spans="1:7" ht="31.5">
      <c r="A802" s="74" t="s">
        <v>824</v>
      </c>
      <c r="B802" s="23" t="s">
        <v>221</v>
      </c>
      <c r="C802" s="24"/>
      <c r="D802" s="24"/>
      <c r="E802" s="24"/>
      <c r="F802" s="24"/>
      <c r="G802" s="25">
        <f>G816+G803+G810</f>
        <v>363711.8</v>
      </c>
    </row>
    <row r="803" spans="1:7">
      <c r="A803" s="80" t="s">
        <v>99</v>
      </c>
      <c r="B803" s="4"/>
      <c r="C803" s="4" t="s">
        <v>100</v>
      </c>
      <c r="D803" s="4"/>
      <c r="E803" s="4"/>
      <c r="F803" s="4"/>
      <c r="G803" s="7">
        <f t="shared" ref="G803:G808" si="193">SUM(G804)</f>
        <v>327.7</v>
      </c>
    </row>
    <row r="804" spans="1:7">
      <c r="A804" s="80" t="s">
        <v>822</v>
      </c>
      <c r="B804" s="4"/>
      <c r="C804" s="4" t="s">
        <v>100</v>
      </c>
      <c r="D804" s="4" t="s">
        <v>100</v>
      </c>
      <c r="E804" s="29"/>
      <c r="F804" s="29"/>
      <c r="G804" s="7">
        <f t="shared" si="193"/>
        <v>327.7</v>
      </c>
    </row>
    <row r="805" spans="1:7" ht="31.5">
      <c r="A805" s="80" t="s">
        <v>497</v>
      </c>
      <c r="B805" s="81"/>
      <c r="C805" s="81" t="s">
        <v>100</v>
      </c>
      <c r="D805" s="81" t="s">
        <v>100</v>
      </c>
      <c r="E805" s="29" t="s">
        <v>282</v>
      </c>
      <c r="F805" s="29"/>
      <c r="G805" s="7">
        <f t="shared" si="193"/>
        <v>327.7</v>
      </c>
    </row>
    <row r="806" spans="1:7" ht="31.5">
      <c r="A806" s="80" t="s">
        <v>403</v>
      </c>
      <c r="B806" s="4"/>
      <c r="C806" s="4" t="s">
        <v>100</v>
      </c>
      <c r="D806" s="4" t="s">
        <v>100</v>
      </c>
      <c r="E806" s="4" t="s">
        <v>296</v>
      </c>
      <c r="F806" s="4"/>
      <c r="G806" s="7">
        <f t="shared" si="193"/>
        <v>327.7</v>
      </c>
    </row>
    <row r="807" spans="1:7">
      <c r="A807" s="80" t="s">
        <v>27</v>
      </c>
      <c r="B807" s="4"/>
      <c r="C807" s="4" t="s">
        <v>100</v>
      </c>
      <c r="D807" s="4" t="s">
        <v>100</v>
      </c>
      <c r="E807" s="4" t="s">
        <v>297</v>
      </c>
      <c r="F807" s="4"/>
      <c r="G807" s="7">
        <f t="shared" si="193"/>
        <v>327.7</v>
      </c>
    </row>
    <row r="808" spans="1:7" ht="30.75" customHeight="1">
      <c r="A808" s="80" t="s">
        <v>298</v>
      </c>
      <c r="B808" s="29"/>
      <c r="C808" s="4" t="s">
        <v>100</v>
      </c>
      <c r="D808" s="4" t="s">
        <v>100</v>
      </c>
      <c r="E808" s="4" t="s">
        <v>299</v>
      </c>
      <c r="F808" s="4"/>
      <c r="G808" s="7">
        <f t="shared" si="193"/>
        <v>327.7</v>
      </c>
    </row>
    <row r="809" spans="1:7" ht="31.5">
      <c r="A809" s="80" t="s">
        <v>199</v>
      </c>
      <c r="B809" s="4"/>
      <c r="C809" s="4" t="s">
        <v>100</v>
      </c>
      <c r="D809" s="4" t="s">
        <v>100</v>
      </c>
      <c r="E809" s="4" t="s">
        <v>299</v>
      </c>
      <c r="F809" s="21">
        <v>600</v>
      </c>
      <c r="G809" s="7">
        <v>327.7</v>
      </c>
    </row>
    <row r="810" spans="1:7">
      <c r="A810" s="80" t="s">
        <v>22</v>
      </c>
      <c r="B810" s="81"/>
      <c r="C810" s="81" t="s">
        <v>23</v>
      </c>
      <c r="D810" s="81" t="s">
        <v>24</v>
      </c>
      <c r="E810" s="29"/>
      <c r="F810" s="29"/>
      <c r="G810" s="9">
        <f t="shared" ref="G810:G814" si="194">SUM(G811)</f>
        <v>300</v>
      </c>
    </row>
    <row r="811" spans="1:7">
      <c r="A811" s="80" t="s">
        <v>42</v>
      </c>
      <c r="B811" s="38"/>
      <c r="C811" s="81" t="s">
        <v>23</v>
      </c>
      <c r="D811" s="81" t="s">
        <v>43</v>
      </c>
      <c r="E811" s="81"/>
      <c r="F811" s="29"/>
      <c r="G811" s="39">
        <f t="shared" si="194"/>
        <v>300</v>
      </c>
    </row>
    <row r="812" spans="1:7" ht="31.5">
      <c r="A812" s="80" t="s">
        <v>608</v>
      </c>
      <c r="B812" s="38"/>
      <c r="C812" s="81" t="s">
        <v>23</v>
      </c>
      <c r="D812" s="81" t="s">
        <v>43</v>
      </c>
      <c r="E812" s="81" t="s">
        <v>390</v>
      </c>
      <c r="F812" s="29"/>
      <c r="G812" s="39">
        <f t="shared" si="194"/>
        <v>300</v>
      </c>
    </row>
    <row r="813" spans="1:7" ht="31.5">
      <c r="A813" s="80" t="s">
        <v>56</v>
      </c>
      <c r="B813" s="38"/>
      <c r="C813" s="81" t="s">
        <v>23</v>
      </c>
      <c r="D813" s="81" t="s">
        <v>43</v>
      </c>
      <c r="E813" s="81" t="s">
        <v>391</v>
      </c>
      <c r="F813" s="29"/>
      <c r="G813" s="39">
        <f t="shared" si="194"/>
        <v>300</v>
      </c>
    </row>
    <row r="814" spans="1:7">
      <c r="A814" s="80" t="s">
        <v>29</v>
      </c>
      <c r="B814" s="38"/>
      <c r="C814" s="81" t="s">
        <v>23</v>
      </c>
      <c r="D814" s="81" t="s">
        <v>43</v>
      </c>
      <c r="E814" s="81" t="s">
        <v>392</v>
      </c>
      <c r="F814" s="29"/>
      <c r="G814" s="39">
        <f t="shared" si="194"/>
        <v>300</v>
      </c>
    </row>
    <row r="815" spans="1:7" ht="31.5">
      <c r="A815" s="80" t="s">
        <v>108</v>
      </c>
      <c r="B815" s="38"/>
      <c r="C815" s="81" t="s">
        <v>23</v>
      </c>
      <c r="D815" s="81" t="s">
        <v>43</v>
      </c>
      <c r="E815" s="81" t="s">
        <v>392</v>
      </c>
      <c r="F815" s="29">
        <v>600</v>
      </c>
      <c r="G815" s="39">
        <v>300</v>
      </c>
    </row>
    <row r="816" spans="1:7">
      <c r="A816" s="80" t="s">
        <v>222</v>
      </c>
      <c r="B816" s="4"/>
      <c r="C816" s="4" t="s">
        <v>147</v>
      </c>
      <c r="D816" s="4"/>
      <c r="E816" s="4"/>
      <c r="F816" s="4"/>
      <c r="G816" s="7">
        <f>G817+G861+G892+G907</f>
        <v>363084.1</v>
      </c>
    </row>
    <row r="817" spans="1:7">
      <c r="A817" s="80" t="s">
        <v>825</v>
      </c>
      <c r="B817" s="4"/>
      <c r="C817" s="4" t="s">
        <v>147</v>
      </c>
      <c r="D817" s="4" t="s">
        <v>26</v>
      </c>
      <c r="E817" s="4"/>
      <c r="F817" s="4"/>
      <c r="G817" s="7">
        <f t="shared" ref="G817" si="195">+G823+G818</f>
        <v>318151.69999999995</v>
      </c>
    </row>
    <row r="818" spans="1:7" ht="31.5">
      <c r="A818" s="90" t="s">
        <v>497</v>
      </c>
      <c r="B818" s="4"/>
      <c r="C818" s="4" t="s">
        <v>147</v>
      </c>
      <c r="D818" s="4" t="s">
        <v>26</v>
      </c>
      <c r="E818" s="29" t="s">
        <v>282</v>
      </c>
      <c r="F818" s="4"/>
      <c r="G818" s="7">
        <f t="shared" ref="G818:G821" si="196">SUM(G819)</f>
        <v>161</v>
      </c>
    </row>
    <row r="819" spans="1:7" ht="31.5">
      <c r="A819" s="90" t="s">
        <v>624</v>
      </c>
      <c r="B819" s="4"/>
      <c r="C819" s="4" t="s">
        <v>147</v>
      </c>
      <c r="D819" s="4" t="s">
        <v>26</v>
      </c>
      <c r="E819" s="29" t="s">
        <v>550</v>
      </c>
      <c r="F819" s="4"/>
      <c r="G819" s="7">
        <f t="shared" si="196"/>
        <v>161</v>
      </c>
    </row>
    <row r="820" spans="1:7" ht="78.75">
      <c r="A820" s="90" t="s">
        <v>988</v>
      </c>
      <c r="B820" s="4"/>
      <c r="C820" s="4" t="s">
        <v>147</v>
      </c>
      <c r="D820" s="4" t="s">
        <v>26</v>
      </c>
      <c r="E820" s="29" t="s">
        <v>986</v>
      </c>
      <c r="F820" s="4"/>
      <c r="G820" s="7">
        <f t="shared" si="196"/>
        <v>161</v>
      </c>
    </row>
    <row r="821" spans="1:7">
      <c r="A821" s="90" t="s">
        <v>225</v>
      </c>
      <c r="B821" s="4"/>
      <c r="C821" s="4" t="s">
        <v>147</v>
      </c>
      <c r="D821" s="4" t="s">
        <v>26</v>
      </c>
      <c r="E821" s="29" t="s">
        <v>987</v>
      </c>
      <c r="F821" s="4"/>
      <c r="G821" s="7">
        <f t="shared" si="196"/>
        <v>161</v>
      </c>
    </row>
    <row r="822" spans="1:7">
      <c r="A822" s="90" t="s">
        <v>18</v>
      </c>
      <c r="B822" s="4"/>
      <c r="C822" s="4" t="s">
        <v>147</v>
      </c>
      <c r="D822" s="4" t="s">
        <v>26</v>
      </c>
      <c r="E822" s="29" t="s">
        <v>987</v>
      </c>
      <c r="F822" s="4" t="s">
        <v>83</v>
      </c>
      <c r="G822" s="7">
        <v>161</v>
      </c>
    </row>
    <row r="823" spans="1:7" ht="31.5">
      <c r="A823" s="80" t="s">
        <v>496</v>
      </c>
      <c r="B823" s="4"/>
      <c r="C823" s="4" t="s">
        <v>147</v>
      </c>
      <c r="D823" s="4" t="s">
        <v>26</v>
      </c>
      <c r="E823" s="4" t="s">
        <v>223</v>
      </c>
      <c r="F823" s="4"/>
      <c r="G823" s="7">
        <f>SUM(G824+G845)</f>
        <v>317990.69999999995</v>
      </c>
    </row>
    <row r="824" spans="1:7" ht="78.75">
      <c r="A824" s="80" t="s">
        <v>789</v>
      </c>
      <c r="B824" s="4"/>
      <c r="C824" s="4" t="s">
        <v>147</v>
      </c>
      <c r="D824" s="4" t="s">
        <v>26</v>
      </c>
      <c r="E824" s="21" t="s">
        <v>226</v>
      </c>
      <c r="F824" s="4"/>
      <c r="G824" s="7">
        <f t="shared" ref="G824" si="197">SUM(G825+G831+G840)+G834+G837</f>
        <v>245330.89999999997</v>
      </c>
    </row>
    <row r="825" spans="1:7">
      <c r="A825" s="80" t="s">
        <v>27</v>
      </c>
      <c r="B825" s="4"/>
      <c r="C825" s="4" t="s">
        <v>147</v>
      </c>
      <c r="D825" s="4" t="s">
        <v>26</v>
      </c>
      <c r="E825" s="4" t="s">
        <v>594</v>
      </c>
      <c r="F825" s="4"/>
      <c r="G825" s="7">
        <f>SUM(G826)</f>
        <v>12434.8</v>
      </c>
    </row>
    <row r="826" spans="1:7">
      <c r="A826" s="80" t="s">
        <v>225</v>
      </c>
      <c r="B826" s="4"/>
      <c r="C826" s="4" t="s">
        <v>147</v>
      </c>
      <c r="D826" s="4" t="s">
        <v>26</v>
      </c>
      <c r="E826" s="4" t="s">
        <v>595</v>
      </c>
      <c r="F826" s="4"/>
      <c r="G826" s="7">
        <f t="shared" ref="G826" si="198">SUM(G827+G828+G829+G830)</f>
        <v>12434.8</v>
      </c>
    </row>
    <row r="827" spans="1:7" ht="47.25">
      <c r="A827" s="80" t="s">
        <v>40</v>
      </c>
      <c r="B827" s="4"/>
      <c r="C827" s="4" t="s">
        <v>147</v>
      </c>
      <c r="D827" s="4" t="s">
        <v>26</v>
      </c>
      <c r="E827" s="4" t="s">
        <v>595</v>
      </c>
      <c r="F827" s="4" t="s">
        <v>76</v>
      </c>
      <c r="G827" s="7">
        <v>4021.7</v>
      </c>
    </row>
    <row r="828" spans="1:7" ht="31.5">
      <c r="A828" s="80" t="s">
        <v>41</v>
      </c>
      <c r="B828" s="4"/>
      <c r="C828" s="4" t="s">
        <v>147</v>
      </c>
      <c r="D828" s="4" t="s">
        <v>26</v>
      </c>
      <c r="E828" s="4" t="s">
        <v>595</v>
      </c>
      <c r="F828" s="4" t="s">
        <v>78</v>
      </c>
      <c r="G828" s="7">
        <v>6084.2</v>
      </c>
    </row>
    <row r="829" spans="1:7">
      <c r="A829" s="80" t="s">
        <v>32</v>
      </c>
      <c r="B829" s="4"/>
      <c r="C829" s="4" t="s">
        <v>147</v>
      </c>
      <c r="D829" s="4" t="s">
        <v>26</v>
      </c>
      <c r="E829" s="4" t="s">
        <v>595</v>
      </c>
      <c r="F829" s="4" t="s">
        <v>86</v>
      </c>
      <c r="G829" s="7">
        <v>277</v>
      </c>
    </row>
    <row r="830" spans="1:7" ht="31.5">
      <c r="A830" s="80" t="s">
        <v>199</v>
      </c>
      <c r="B830" s="4"/>
      <c r="C830" s="4" t="s">
        <v>147</v>
      </c>
      <c r="D830" s="4" t="s">
        <v>26</v>
      </c>
      <c r="E830" s="4" t="s">
        <v>595</v>
      </c>
      <c r="F830" s="4" t="s">
        <v>109</v>
      </c>
      <c r="G830" s="7">
        <v>2051.9</v>
      </c>
    </row>
    <row r="831" spans="1:7" ht="47.25">
      <c r="A831" s="80" t="s">
        <v>21</v>
      </c>
      <c r="B831" s="4"/>
      <c r="C831" s="4" t="s">
        <v>147</v>
      </c>
      <c r="D831" s="4" t="s">
        <v>26</v>
      </c>
      <c r="E831" s="21" t="s">
        <v>273</v>
      </c>
      <c r="F831" s="4"/>
      <c r="G831" s="7">
        <f t="shared" ref="G831:G832" si="199">G832</f>
        <v>214713.4</v>
      </c>
    </row>
    <row r="832" spans="1:7">
      <c r="A832" s="80" t="s">
        <v>225</v>
      </c>
      <c r="B832" s="4"/>
      <c r="C832" s="4" t="s">
        <v>147</v>
      </c>
      <c r="D832" s="4" t="s">
        <v>26</v>
      </c>
      <c r="E832" s="21" t="s">
        <v>274</v>
      </c>
      <c r="F832" s="4"/>
      <c r="G832" s="7">
        <f t="shared" si="199"/>
        <v>214713.4</v>
      </c>
    </row>
    <row r="833" spans="1:7" ht="31.5">
      <c r="A833" s="80" t="s">
        <v>199</v>
      </c>
      <c r="B833" s="4"/>
      <c r="C833" s="4" t="s">
        <v>147</v>
      </c>
      <c r="D833" s="4" t="s">
        <v>26</v>
      </c>
      <c r="E833" s="21" t="s">
        <v>274</v>
      </c>
      <c r="F833" s="4" t="s">
        <v>109</v>
      </c>
      <c r="G833" s="7">
        <v>214713.4</v>
      </c>
    </row>
    <row r="834" spans="1:7" ht="31.5">
      <c r="A834" s="80" t="s">
        <v>228</v>
      </c>
      <c r="B834" s="4"/>
      <c r="C834" s="4" t="s">
        <v>147</v>
      </c>
      <c r="D834" s="4" t="s">
        <v>26</v>
      </c>
      <c r="E834" s="21" t="s">
        <v>373</v>
      </c>
      <c r="F834" s="4"/>
      <c r="G834" s="7">
        <f t="shared" ref="G834:G835" si="200">G835</f>
        <v>4647.8</v>
      </c>
    </row>
    <row r="835" spans="1:7">
      <c r="A835" s="80" t="s">
        <v>225</v>
      </c>
      <c r="B835" s="4"/>
      <c r="C835" s="4" t="s">
        <v>147</v>
      </c>
      <c r="D835" s="4" t="s">
        <v>26</v>
      </c>
      <c r="E835" s="21" t="s">
        <v>374</v>
      </c>
      <c r="F835" s="4"/>
      <c r="G835" s="7">
        <f t="shared" si="200"/>
        <v>4647.8</v>
      </c>
    </row>
    <row r="836" spans="1:7" ht="31.5">
      <c r="A836" s="80" t="s">
        <v>199</v>
      </c>
      <c r="B836" s="4"/>
      <c r="C836" s="4" t="s">
        <v>147</v>
      </c>
      <c r="D836" s="4" t="s">
        <v>26</v>
      </c>
      <c r="E836" s="21" t="s">
        <v>374</v>
      </c>
      <c r="F836" s="4" t="s">
        <v>109</v>
      </c>
      <c r="G836" s="7">
        <v>4647.8</v>
      </c>
    </row>
    <row r="837" spans="1:7">
      <c r="A837" s="80" t="s">
        <v>229</v>
      </c>
      <c r="B837" s="4"/>
      <c r="C837" s="4" t="s">
        <v>147</v>
      </c>
      <c r="D837" s="4" t="s">
        <v>26</v>
      </c>
      <c r="E837" s="4" t="s">
        <v>382</v>
      </c>
      <c r="F837" s="4"/>
      <c r="G837" s="7">
        <f t="shared" ref="G837:G838" si="201">G838</f>
        <v>767.8</v>
      </c>
    </row>
    <row r="838" spans="1:7">
      <c r="A838" s="80" t="s">
        <v>225</v>
      </c>
      <c r="B838" s="4"/>
      <c r="C838" s="4" t="s">
        <v>147</v>
      </c>
      <c r="D838" s="4" t="s">
        <v>26</v>
      </c>
      <c r="E838" s="4" t="s">
        <v>383</v>
      </c>
      <c r="F838" s="4"/>
      <c r="G838" s="7">
        <f t="shared" si="201"/>
        <v>767.8</v>
      </c>
    </row>
    <row r="839" spans="1:7" ht="31.5">
      <c r="A839" s="80" t="s">
        <v>59</v>
      </c>
      <c r="B839" s="4"/>
      <c r="C839" s="4" t="s">
        <v>147</v>
      </c>
      <c r="D839" s="4" t="s">
        <v>26</v>
      </c>
      <c r="E839" s="4" t="s">
        <v>383</v>
      </c>
      <c r="F839" s="4" t="s">
        <v>109</v>
      </c>
      <c r="G839" s="7">
        <v>767.8</v>
      </c>
    </row>
    <row r="840" spans="1:7" ht="31.5">
      <c r="A840" s="80" t="s">
        <v>34</v>
      </c>
      <c r="B840" s="4"/>
      <c r="C840" s="4" t="s">
        <v>147</v>
      </c>
      <c r="D840" s="4" t="s">
        <v>26</v>
      </c>
      <c r="E840" s="4" t="s">
        <v>596</v>
      </c>
      <c r="F840" s="4"/>
      <c r="G840" s="7">
        <f>G841</f>
        <v>12767.099999999999</v>
      </c>
    </row>
    <row r="841" spans="1:7">
      <c r="A841" s="80" t="s">
        <v>225</v>
      </c>
      <c r="B841" s="4"/>
      <c r="C841" s="4" t="s">
        <v>147</v>
      </c>
      <c r="D841" s="4" t="s">
        <v>26</v>
      </c>
      <c r="E841" s="4" t="s">
        <v>597</v>
      </c>
      <c r="F841" s="4"/>
      <c r="G841" s="7">
        <f t="shared" ref="G841" si="202">SUM(G842:G844)</f>
        <v>12767.099999999999</v>
      </c>
    </row>
    <row r="842" spans="1:7" ht="47.25">
      <c r="A842" s="80" t="s">
        <v>40</v>
      </c>
      <c r="B842" s="4"/>
      <c r="C842" s="4" t="s">
        <v>147</v>
      </c>
      <c r="D842" s="4" t="s">
        <v>26</v>
      </c>
      <c r="E842" s="4" t="s">
        <v>597</v>
      </c>
      <c r="F842" s="4" t="s">
        <v>76</v>
      </c>
      <c r="G842" s="7">
        <v>10478</v>
      </c>
    </row>
    <row r="843" spans="1:7" ht="31.5">
      <c r="A843" s="80" t="s">
        <v>41</v>
      </c>
      <c r="B843" s="4"/>
      <c r="C843" s="4" t="s">
        <v>147</v>
      </c>
      <c r="D843" s="4" t="s">
        <v>26</v>
      </c>
      <c r="E843" s="4" t="s">
        <v>597</v>
      </c>
      <c r="F843" s="4" t="s">
        <v>78</v>
      </c>
      <c r="G843" s="7">
        <v>2222.3000000000002</v>
      </c>
    </row>
    <row r="844" spans="1:7">
      <c r="A844" s="80" t="s">
        <v>18</v>
      </c>
      <c r="B844" s="4"/>
      <c r="C844" s="4" t="s">
        <v>147</v>
      </c>
      <c r="D844" s="4" t="s">
        <v>26</v>
      </c>
      <c r="E844" s="4" t="s">
        <v>597</v>
      </c>
      <c r="F844" s="4" t="s">
        <v>83</v>
      </c>
      <c r="G844" s="7">
        <v>66.8</v>
      </c>
    </row>
    <row r="845" spans="1:7" ht="31.5">
      <c r="A845" s="80" t="s">
        <v>231</v>
      </c>
      <c r="B845" s="4"/>
      <c r="C845" s="4" t="s">
        <v>147</v>
      </c>
      <c r="D845" s="4" t="s">
        <v>26</v>
      </c>
      <c r="E845" s="4" t="s">
        <v>230</v>
      </c>
      <c r="F845" s="4"/>
      <c r="G845" s="7">
        <f t="shared" ref="G845" si="203">SUM(G846+G852+G855+G858)+G849</f>
        <v>72659.799999999988</v>
      </c>
    </row>
    <row r="846" spans="1:7">
      <c r="A846" s="80" t="s">
        <v>27</v>
      </c>
      <c r="B846" s="4"/>
      <c r="C846" s="4" t="s">
        <v>147</v>
      </c>
      <c r="D846" s="4" t="s">
        <v>26</v>
      </c>
      <c r="E846" s="4" t="s">
        <v>598</v>
      </c>
      <c r="F846" s="4"/>
      <c r="G846" s="7">
        <f t="shared" ref="G846:G847" si="204">G847</f>
        <v>1567.1</v>
      </c>
    </row>
    <row r="847" spans="1:7">
      <c r="A847" s="80" t="s">
        <v>225</v>
      </c>
      <c r="B847" s="4"/>
      <c r="C847" s="4" t="s">
        <v>147</v>
      </c>
      <c r="D847" s="4" t="s">
        <v>26</v>
      </c>
      <c r="E847" s="4" t="s">
        <v>599</v>
      </c>
      <c r="F847" s="4"/>
      <c r="G847" s="7">
        <f t="shared" si="204"/>
        <v>1567.1</v>
      </c>
    </row>
    <row r="848" spans="1:7" ht="31.5">
      <c r="A848" s="80" t="s">
        <v>41</v>
      </c>
      <c r="B848" s="4"/>
      <c r="C848" s="4" t="s">
        <v>147</v>
      </c>
      <c r="D848" s="4" t="s">
        <v>26</v>
      </c>
      <c r="E848" s="4" t="s">
        <v>599</v>
      </c>
      <c r="F848" s="4" t="s">
        <v>78</v>
      </c>
      <c r="G848" s="7">
        <v>1567.1</v>
      </c>
    </row>
    <row r="849" spans="1:7" ht="31.5">
      <c r="A849" s="84" t="s">
        <v>835</v>
      </c>
      <c r="B849" s="4"/>
      <c r="C849" s="4" t="s">
        <v>147</v>
      </c>
      <c r="D849" s="4" t="s">
        <v>26</v>
      </c>
      <c r="E849" s="4" t="s">
        <v>979</v>
      </c>
      <c r="F849" s="4"/>
      <c r="G849" s="7">
        <f t="shared" ref="G849:G850" si="205">G850</f>
        <v>29629</v>
      </c>
    </row>
    <row r="850" spans="1:7">
      <c r="A850" s="84" t="s">
        <v>225</v>
      </c>
      <c r="B850" s="4"/>
      <c r="C850" s="4" t="s">
        <v>147</v>
      </c>
      <c r="D850" s="4" t="s">
        <v>26</v>
      </c>
      <c r="E850" s="4" t="s">
        <v>980</v>
      </c>
      <c r="F850" s="4"/>
      <c r="G850" s="7">
        <f t="shared" si="205"/>
        <v>29629</v>
      </c>
    </row>
    <row r="851" spans="1:7" ht="31.5">
      <c r="A851" s="84" t="s">
        <v>199</v>
      </c>
      <c r="B851" s="4"/>
      <c r="C851" s="4" t="s">
        <v>147</v>
      </c>
      <c r="D851" s="4" t="s">
        <v>26</v>
      </c>
      <c r="E851" s="4" t="s">
        <v>980</v>
      </c>
      <c r="F851" s="4" t="s">
        <v>109</v>
      </c>
      <c r="G851" s="9">
        <v>29629</v>
      </c>
    </row>
    <row r="852" spans="1:7">
      <c r="A852" s="80" t="s">
        <v>227</v>
      </c>
      <c r="B852" s="4"/>
      <c r="C852" s="4" t="s">
        <v>147</v>
      </c>
      <c r="D852" s="4" t="s">
        <v>26</v>
      </c>
      <c r="E852" s="4" t="s">
        <v>275</v>
      </c>
      <c r="F852" s="4"/>
      <c r="G852" s="7">
        <f t="shared" ref="G852:G853" si="206">G853</f>
        <v>24024.1</v>
      </c>
    </row>
    <row r="853" spans="1:7">
      <c r="A853" s="80" t="s">
        <v>225</v>
      </c>
      <c r="B853" s="4"/>
      <c r="C853" s="4" t="s">
        <v>147</v>
      </c>
      <c r="D853" s="4" t="s">
        <v>26</v>
      </c>
      <c r="E853" s="4" t="s">
        <v>276</v>
      </c>
      <c r="F853" s="4"/>
      <c r="G853" s="7">
        <f t="shared" si="206"/>
        <v>24024.1</v>
      </c>
    </row>
    <row r="854" spans="1:7" ht="31.5">
      <c r="A854" s="80" t="s">
        <v>199</v>
      </c>
      <c r="B854" s="4"/>
      <c r="C854" s="4" t="s">
        <v>147</v>
      </c>
      <c r="D854" s="4" t="s">
        <v>26</v>
      </c>
      <c r="E854" s="4" t="s">
        <v>276</v>
      </c>
      <c r="F854" s="4" t="s">
        <v>109</v>
      </c>
      <c r="G854" s="7">
        <v>24024.1</v>
      </c>
    </row>
    <row r="855" spans="1:7" ht="31.5">
      <c r="A855" s="80" t="s">
        <v>228</v>
      </c>
      <c r="B855" s="4"/>
      <c r="C855" s="4" t="s">
        <v>147</v>
      </c>
      <c r="D855" s="4" t="s">
        <v>26</v>
      </c>
      <c r="E855" s="4" t="s">
        <v>277</v>
      </c>
      <c r="F855" s="4"/>
      <c r="G855" s="7">
        <f t="shared" ref="G855:G856" si="207">G856</f>
        <v>13865.9</v>
      </c>
    </row>
    <row r="856" spans="1:7">
      <c r="A856" s="80" t="s">
        <v>225</v>
      </c>
      <c r="B856" s="4"/>
      <c r="C856" s="4" t="s">
        <v>147</v>
      </c>
      <c r="D856" s="4" t="s">
        <v>26</v>
      </c>
      <c r="E856" s="4" t="s">
        <v>278</v>
      </c>
      <c r="F856" s="4"/>
      <c r="G856" s="7">
        <f t="shared" si="207"/>
        <v>13865.9</v>
      </c>
    </row>
    <row r="857" spans="1:7" ht="31.5">
      <c r="A857" s="80" t="s">
        <v>199</v>
      </c>
      <c r="B857" s="4"/>
      <c r="C857" s="4" t="s">
        <v>147</v>
      </c>
      <c r="D857" s="4" t="s">
        <v>26</v>
      </c>
      <c r="E857" s="4" t="s">
        <v>278</v>
      </c>
      <c r="F857" s="4" t="s">
        <v>109</v>
      </c>
      <c r="G857" s="7">
        <v>13865.9</v>
      </c>
    </row>
    <row r="858" spans="1:7">
      <c r="A858" s="80" t="s">
        <v>229</v>
      </c>
      <c r="B858" s="4"/>
      <c r="C858" s="4" t="s">
        <v>147</v>
      </c>
      <c r="D858" s="4" t="s">
        <v>26</v>
      </c>
      <c r="E858" s="4" t="s">
        <v>279</v>
      </c>
      <c r="F858" s="4"/>
      <c r="G858" s="7">
        <f t="shared" ref="G858:G859" si="208">G859</f>
        <v>3573.7</v>
      </c>
    </row>
    <row r="859" spans="1:7">
      <c r="A859" s="80" t="s">
        <v>225</v>
      </c>
      <c r="B859" s="4"/>
      <c r="C859" s="4" t="s">
        <v>147</v>
      </c>
      <c r="D859" s="4" t="s">
        <v>26</v>
      </c>
      <c r="E859" s="4" t="s">
        <v>280</v>
      </c>
      <c r="F859" s="4"/>
      <c r="G859" s="7">
        <f t="shared" si="208"/>
        <v>3573.7</v>
      </c>
    </row>
    <row r="860" spans="1:7" ht="31.5">
      <c r="A860" s="80" t="s">
        <v>199</v>
      </c>
      <c r="B860" s="4"/>
      <c r="C860" s="4" t="s">
        <v>147</v>
      </c>
      <c r="D860" s="4" t="s">
        <v>26</v>
      </c>
      <c r="E860" s="4" t="s">
        <v>280</v>
      </c>
      <c r="F860" s="4" t="s">
        <v>109</v>
      </c>
      <c r="G860" s="7">
        <v>3573.7</v>
      </c>
    </row>
    <row r="861" spans="1:7">
      <c r="A861" s="80" t="s">
        <v>163</v>
      </c>
      <c r="B861" s="4"/>
      <c r="C861" s="4" t="s">
        <v>147</v>
      </c>
      <c r="D861" s="4" t="s">
        <v>33</v>
      </c>
      <c r="E861" s="4"/>
      <c r="F861" s="4"/>
      <c r="G861" s="7">
        <f>SUM(G862)</f>
        <v>17830.8</v>
      </c>
    </row>
    <row r="862" spans="1:7" ht="31.5">
      <c r="A862" s="80" t="s">
        <v>496</v>
      </c>
      <c r="B862" s="4"/>
      <c r="C862" s="4" t="s">
        <v>147</v>
      </c>
      <c r="D862" s="4" t="s">
        <v>33</v>
      </c>
      <c r="E862" s="4" t="s">
        <v>223</v>
      </c>
      <c r="F862" s="4"/>
      <c r="G862" s="7">
        <f>SUM(G863)+G882</f>
        <v>17830.8</v>
      </c>
    </row>
    <row r="863" spans="1:7" ht="78.75">
      <c r="A863" s="80" t="s">
        <v>789</v>
      </c>
      <c r="B863" s="4"/>
      <c r="C863" s="4" t="s">
        <v>147</v>
      </c>
      <c r="D863" s="4" t="s">
        <v>33</v>
      </c>
      <c r="E863" s="4" t="s">
        <v>226</v>
      </c>
      <c r="F863" s="4"/>
      <c r="G863" s="7">
        <f>G864</f>
        <v>9975.2999999999993</v>
      </c>
    </row>
    <row r="864" spans="1:7">
      <c r="A864" s="80" t="s">
        <v>27</v>
      </c>
      <c r="B864" s="4"/>
      <c r="C864" s="4" t="s">
        <v>147</v>
      </c>
      <c r="D864" s="4" t="s">
        <v>33</v>
      </c>
      <c r="E864" s="4" t="s">
        <v>594</v>
      </c>
      <c r="F864" s="4"/>
      <c r="G864" s="7">
        <f>SUM(G865+G868+G870+G872+G874+G877)+G880</f>
        <v>9975.2999999999993</v>
      </c>
    </row>
    <row r="865" spans="1:7" ht="31.5">
      <c r="A865" s="80" t="s">
        <v>879</v>
      </c>
      <c r="B865" s="4"/>
      <c r="C865" s="4" t="s">
        <v>147</v>
      </c>
      <c r="D865" s="4" t="s">
        <v>33</v>
      </c>
      <c r="E865" s="4" t="s">
        <v>677</v>
      </c>
      <c r="F865" s="4"/>
      <c r="G865" s="7">
        <f>SUM(G866:G867)</f>
        <v>5337.9</v>
      </c>
    </row>
    <row r="866" spans="1:7" ht="31.5">
      <c r="A866" s="80" t="s">
        <v>41</v>
      </c>
      <c r="B866" s="4"/>
      <c r="C866" s="4" t="s">
        <v>147</v>
      </c>
      <c r="D866" s="4" t="s">
        <v>33</v>
      </c>
      <c r="E866" s="4" t="s">
        <v>677</v>
      </c>
      <c r="F866" s="4" t="s">
        <v>78</v>
      </c>
      <c r="G866" s="7">
        <v>502.5</v>
      </c>
    </row>
    <row r="867" spans="1:7" ht="31.5">
      <c r="A867" s="80" t="s">
        <v>199</v>
      </c>
      <c r="B867" s="4"/>
      <c r="C867" s="4" t="s">
        <v>147</v>
      </c>
      <c r="D867" s="4" t="s">
        <v>33</v>
      </c>
      <c r="E867" s="4" t="s">
        <v>677</v>
      </c>
      <c r="F867" s="4" t="s">
        <v>109</v>
      </c>
      <c r="G867" s="7">
        <v>4835.3999999999996</v>
      </c>
    </row>
    <row r="868" spans="1:7" ht="31.5">
      <c r="A868" s="80" t="s">
        <v>880</v>
      </c>
      <c r="B868" s="4"/>
      <c r="C868" s="4" t="s">
        <v>147</v>
      </c>
      <c r="D868" s="4" t="s">
        <v>33</v>
      </c>
      <c r="E868" s="4" t="s">
        <v>600</v>
      </c>
      <c r="F868" s="4"/>
      <c r="G868" s="7">
        <f t="shared" ref="G868" si="209">SUM(G869)</f>
        <v>1622.7</v>
      </c>
    </row>
    <row r="869" spans="1:7" ht="31.5">
      <c r="A869" s="80" t="s">
        <v>199</v>
      </c>
      <c r="B869" s="4"/>
      <c r="C869" s="4" t="s">
        <v>147</v>
      </c>
      <c r="D869" s="4" t="s">
        <v>33</v>
      </c>
      <c r="E869" s="4" t="s">
        <v>600</v>
      </c>
      <c r="F869" s="4" t="s">
        <v>109</v>
      </c>
      <c r="G869" s="7">
        <v>1622.7</v>
      </c>
    </row>
    <row r="870" spans="1:7" ht="47.25">
      <c r="A870" s="80" t="s">
        <v>826</v>
      </c>
      <c r="B870" s="4"/>
      <c r="C870" s="4" t="s">
        <v>147</v>
      </c>
      <c r="D870" s="4" t="s">
        <v>33</v>
      </c>
      <c r="E870" s="4" t="s">
        <v>601</v>
      </c>
      <c r="F870" s="4"/>
      <c r="G870" s="7">
        <f t="shared" ref="G870" si="210">SUM(G871)</f>
        <v>901.5</v>
      </c>
    </row>
    <row r="871" spans="1:7" ht="31.5">
      <c r="A871" s="80" t="s">
        <v>41</v>
      </c>
      <c r="B871" s="4"/>
      <c r="C871" s="4" t="s">
        <v>147</v>
      </c>
      <c r="D871" s="4" t="s">
        <v>33</v>
      </c>
      <c r="E871" s="4" t="s">
        <v>601</v>
      </c>
      <c r="F871" s="4" t="s">
        <v>78</v>
      </c>
      <c r="G871" s="7">
        <v>901.5</v>
      </c>
    </row>
    <row r="872" spans="1:7" ht="31.5" hidden="1">
      <c r="A872" s="80" t="s">
        <v>827</v>
      </c>
      <c r="B872" s="4"/>
      <c r="C872" s="4" t="s">
        <v>147</v>
      </c>
      <c r="D872" s="4" t="s">
        <v>33</v>
      </c>
      <c r="E872" s="4" t="s">
        <v>678</v>
      </c>
      <c r="F872" s="4"/>
      <c r="G872" s="7">
        <f t="shared" ref="G872" si="211">SUM(G873)</f>
        <v>0</v>
      </c>
    </row>
    <row r="873" spans="1:7" ht="31.5" hidden="1">
      <c r="A873" s="80" t="s">
        <v>41</v>
      </c>
      <c r="B873" s="4"/>
      <c r="C873" s="4" t="s">
        <v>147</v>
      </c>
      <c r="D873" s="4" t="s">
        <v>33</v>
      </c>
      <c r="E873" s="4" t="s">
        <v>678</v>
      </c>
      <c r="F873" s="4" t="s">
        <v>78</v>
      </c>
      <c r="G873" s="9"/>
    </row>
    <row r="874" spans="1:7" ht="31.5">
      <c r="A874" s="80" t="s">
        <v>933</v>
      </c>
      <c r="B874" s="4"/>
      <c r="C874" s="4" t="s">
        <v>147</v>
      </c>
      <c r="D874" s="4" t="s">
        <v>33</v>
      </c>
      <c r="E874" s="4" t="s">
        <v>778</v>
      </c>
      <c r="F874" s="4"/>
      <c r="G874" s="7">
        <f t="shared" ref="G874" si="212">SUM(G875:G876)</f>
        <v>1061.5999999999999</v>
      </c>
    </row>
    <row r="875" spans="1:7" ht="31.5">
      <c r="A875" s="80" t="s">
        <v>41</v>
      </c>
      <c r="B875" s="4"/>
      <c r="C875" s="4" t="s">
        <v>147</v>
      </c>
      <c r="D875" s="4" t="s">
        <v>33</v>
      </c>
      <c r="E875" s="4" t="s">
        <v>778</v>
      </c>
      <c r="F875" s="4" t="s">
        <v>78</v>
      </c>
      <c r="G875" s="7">
        <v>60.1</v>
      </c>
    </row>
    <row r="876" spans="1:7" ht="31.5">
      <c r="A876" s="80" t="s">
        <v>199</v>
      </c>
      <c r="B876" s="4"/>
      <c r="C876" s="4" t="s">
        <v>147</v>
      </c>
      <c r="D876" s="4" t="s">
        <v>33</v>
      </c>
      <c r="E876" s="4" t="s">
        <v>778</v>
      </c>
      <c r="F876" s="4" t="s">
        <v>109</v>
      </c>
      <c r="G876" s="7">
        <v>1001.5</v>
      </c>
    </row>
    <row r="877" spans="1:7" ht="31.5">
      <c r="A877" s="80" t="s">
        <v>932</v>
      </c>
      <c r="B877" s="4"/>
      <c r="C877" s="4" t="s">
        <v>147</v>
      </c>
      <c r="D877" s="4" t="s">
        <v>33</v>
      </c>
      <c r="E877" s="4" t="s">
        <v>779</v>
      </c>
      <c r="F877" s="4"/>
      <c r="G877" s="7">
        <f t="shared" ref="G877" si="213">SUM(G878:G879)</f>
        <v>721.2</v>
      </c>
    </row>
    <row r="878" spans="1:7" ht="31.5" hidden="1">
      <c r="A878" s="80" t="s">
        <v>41</v>
      </c>
      <c r="B878" s="4"/>
      <c r="C878" s="4" t="s">
        <v>147</v>
      </c>
      <c r="D878" s="4" t="s">
        <v>33</v>
      </c>
      <c r="E878" s="4" t="s">
        <v>779</v>
      </c>
      <c r="F878" s="4" t="s">
        <v>78</v>
      </c>
      <c r="G878" s="7"/>
    </row>
    <row r="879" spans="1:7" ht="31.5">
      <c r="A879" s="80" t="s">
        <v>199</v>
      </c>
      <c r="B879" s="4"/>
      <c r="C879" s="4" t="s">
        <v>147</v>
      </c>
      <c r="D879" s="4" t="s">
        <v>33</v>
      </c>
      <c r="E879" s="4" t="s">
        <v>779</v>
      </c>
      <c r="F879" s="4" t="s">
        <v>109</v>
      </c>
      <c r="G879" s="7">
        <v>721.2</v>
      </c>
    </row>
    <row r="880" spans="1:7" ht="31.5">
      <c r="A880" s="80" t="s">
        <v>907</v>
      </c>
      <c r="B880" s="4"/>
      <c r="C880" s="4" t="s">
        <v>147</v>
      </c>
      <c r="D880" s="4" t="s">
        <v>33</v>
      </c>
      <c r="E880" s="4" t="s">
        <v>858</v>
      </c>
      <c r="F880" s="4"/>
      <c r="G880" s="7">
        <f t="shared" ref="G880" si="214">SUM(G881)</f>
        <v>330.4</v>
      </c>
    </row>
    <row r="881" spans="1:7" ht="31.5">
      <c r="A881" s="80" t="s">
        <v>199</v>
      </c>
      <c r="B881" s="4"/>
      <c r="C881" s="4" t="s">
        <v>147</v>
      </c>
      <c r="D881" s="4" t="s">
        <v>33</v>
      </c>
      <c r="E881" s="4" t="s">
        <v>858</v>
      </c>
      <c r="F881" s="4" t="s">
        <v>109</v>
      </c>
      <c r="G881" s="7">
        <v>330.4</v>
      </c>
    </row>
    <row r="882" spans="1:7" ht="31.5">
      <c r="A882" s="80" t="s">
        <v>231</v>
      </c>
      <c r="B882" s="4"/>
      <c r="C882" s="4" t="s">
        <v>147</v>
      </c>
      <c r="D882" s="4" t="s">
        <v>33</v>
      </c>
      <c r="E882" s="4" t="s">
        <v>230</v>
      </c>
      <c r="F882" s="4"/>
      <c r="G882" s="7">
        <f t="shared" ref="G882" si="215">SUM(G883)</f>
        <v>7855.4999999999991</v>
      </c>
    </row>
    <row r="883" spans="1:7">
      <c r="A883" s="80" t="s">
        <v>27</v>
      </c>
      <c r="B883" s="4"/>
      <c r="C883" s="4" t="s">
        <v>147</v>
      </c>
      <c r="D883" s="4" t="s">
        <v>33</v>
      </c>
      <c r="E883" s="4" t="s">
        <v>598</v>
      </c>
      <c r="F883" s="4"/>
      <c r="G883" s="7">
        <f t="shared" ref="G883" si="216">SUM(G886)+G888+G890+G884</f>
        <v>7855.4999999999991</v>
      </c>
    </row>
    <row r="884" spans="1:7">
      <c r="A884" s="87" t="s">
        <v>225</v>
      </c>
      <c r="B884" s="4"/>
      <c r="C884" s="4" t="s">
        <v>147</v>
      </c>
      <c r="D884" s="4" t="s">
        <v>33</v>
      </c>
      <c r="E884" s="4" t="s">
        <v>599</v>
      </c>
      <c r="F884" s="4"/>
      <c r="G884" s="7">
        <f t="shared" ref="G884" si="217">SUM(G885)</f>
        <v>152.69999999999999</v>
      </c>
    </row>
    <row r="885" spans="1:7" ht="31.5">
      <c r="A885" s="87" t="s">
        <v>199</v>
      </c>
      <c r="B885" s="4"/>
      <c r="C885" s="4" t="s">
        <v>147</v>
      </c>
      <c r="D885" s="4" t="s">
        <v>33</v>
      </c>
      <c r="E885" s="4" t="s">
        <v>599</v>
      </c>
      <c r="F885" s="4" t="s">
        <v>109</v>
      </c>
      <c r="G885" s="7">
        <v>152.69999999999999</v>
      </c>
    </row>
    <row r="886" spans="1:7" ht="47.25" hidden="1">
      <c r="A886" s="80" t="s">
        <v>765</v>
      </c>
      <c r="B886" s="4"/>
      <c r="C886" s="4" t="s">
        <v>147</v>
      </c>
      <c r="D886" s="4" t="s">
        <v>33</v>
      </c>
      <c r="E886" s="4" t="s">
        <v>602</v>
      </c>
      <c r="F886" s="4"/>
      <c r="G886" s="7">
        <f t="shared" ref="G886" si="218">SUM(G887)</f>
        <v>0</v>
      </c>
    </row>
    <row r="887" spans="1:7" ht="31.5" hidden="1">
      <c r="A887" s="80" t="s">
        <v>199</v>
      </c>
      <c r="B887" s="4"/>
      <c r="C887" s="4" t="s">
        <v>147</v>
      </c>
      <c r="D887" s="4" t="s">
        <v>33</v>
      </c>
      <c r="E887" s="4" t="s">
        <v>602</v>
      </c>
      <c r="F887" s="4" t="s">
        <v>109</v>
      </c>
      <c r="G887" s="7"/>
    </row>
    <row r="888" spans="1:7" ht="31.5">
      <c r="A888" s="80" t="s">
        <v>928</v>
      </c>
      <c r="B888" s="4"/>
      <c r="C888" s="4" t="s">
        <v>147</v>
      </c>
      <c r="D888" s="4" t="s">
        <v>33</v>
      </c>
      <c r="E888" s="4" t="s">
        <v>929</v>
      </c>
      <c r="F888" s="4"/>
      <c r="G888" s="7">
        <f t="shared" ref="G888" si="219">SUM(G889)</f>
        <v>3748.1</v>
      </c>
    </row>
    <row r="889" spans="1:7" ht="31.5">
      <c r="A889" s="80" t="s">
        <v>199</v>
      </c>
      <c r="B889" s="4"/>
      <c r="C889" s="4" t="s">
        <v>147</v>
      </c>
      <c r="D889" s="4" t="s">
        <v>33</v>
      </c>
      <c r="E889" s="4" t="s">
        <v>929</v>
      </c>
      <c r="F889" s="4" t="s">
        <v>109</v>
      </c>
      <c r="G889" s="7">
        <v>3748.1</v>
      </c>
    </row>
    <row r="890" spans="1:7" ht="31.5">
      <c r="A890" s="80" t="s">
        <v>930</v>
      </c>
      <c r="B890" s="4"/>
      <c r="C890" s="4" t="s">
        <v>147</v>
      </c>
      <c r="D890" s="4" t="s">
        <v>33</v>
      </c>
      <c r="E890" s="4" t="s">
        <v>931</v>
      </c>
      <c r="F890" s="4"/>
      <c r="G890" s="7">
        <f t="shared" ref="G890" si="220">SUM(G891)</f>
        <v>3954.7</v>
      </c>
    </row>
    <row r="891" spans="1:7" ht="31.5">
      <c r="A891" s="80" t="s">
        <v>199</v>
      </c>
      <c r="B891" s="4"/>
      <c r="C891" s="4" t="s">
        <v>147</v>
      </c>
      <c r="D891" s="4" t="s">
        <v>33</v>
      </c>
      <c r="E891" s="4" t="s">
        <v>931</v>
      </c>
      <c r="F891" s="4" t="s">
        <v>109</v>
      </c>
      <c r="G891" s="7">
        <v>3954.7</v>
      </c>
    </row>
    <row r="892" spans="1:7">
      <c r="A892" s="80" t="s">
        <v>164</v>
      </c>
      <c r="B892" s="4"/>
      <c r="C892" s="4" t="s">
        <v>147</v>
      </c>
      <c r="D892" s="4" t="s">
        <v>43</v>
      </c>
      <c r="E892" s="4"/>
      <c r="F892" s="4"/>
      <c r="G892" s="7">
        <f t="shared" ref="G892" si="221">SUM(G893)</f>
        <v>14889.7</v>
      </c>
    </row>
    <row r="893" spans="1:7" ht="31.5">
      <c r="A893" s="80" t="s">
        <v>496</v>
      </c>
      <c r="B893" s="4"/>
      <c r="C893" s="4" t="s">
        <v>147</v>
      </c>
      <c r="D893" s="4" t="s">
        <v>43</v>
      </c>
      <c r="E893" s="4" t="s">
        <v>223</v>
      </c>
      <c r="F893" s="4"/>
      <c r="G893" s="7">
        <f t="shared" ref="G893" si="222">G894</f>
        <v>14889.7</v>
      </c>
    </row>
    <row r="894" spans="1:7" ht="78.75">
      <c r="A894" s="80" t="s">
        <v>789</v>
      </c>
      <c r="B894" s="4"/>
      <c r="C894" s="4" t="s">
        <v>147</v>
      </c>
      <c r="D894" s="4" t="s">
        <v>43</v>
      </c>
      <c r="E894" s="4" t="s">
        <v>226</v>
      </c>
      <c r="F894" s="4"/>
      <c r="G894" s="7">
        <f>G895+G901</f>
        <v>14889.7</v>
      </c>
    </row>
    <row r="895" spans="1:7">
      <c r="A895" s="80" t="s">
        <v>27</v>
      </c>
      <c r="B895" s="4"/>
      <c r="C895" s="4" t="s">
        <v>147</v>
      </c>
      <c r="D895" s="4" t="s">
        <v>43</v>
      </c>
      <c r="E895" s="4" t="s">
        <v>594</v>
      </c>
      <c r="F895" s="4"/>
      <c r="G895" s="7">
        <f t="shared" ref="G895" si="223">SUM(G896)+G899</f>
        <v>5990.5</v>
      </c>
    </row>
    <row r="896" spans="1:7" ht="54.75" customHeight="1">
      <c r="A896" s="80" t="s">
        <v>828</v>
      </c>
      <c r="B896" s="41"/>
      <c r="C896" s="4" t="s">
        <v>147</v>
      </c>
      <c r="D896" s="4" t="s">
        <v>43</v>
      </c>
      <c r="E896" s="42" t="s">
        <v>603</v>
      </c>
      <c r="F896" s="4"/>
      <c r="G896" s="7">
        <f t="shared" ref="G896" si="224">SUM(G897:G898)</f>
        <v>5920.4</v>
      </c>
    </row>
    <row r="897" spans="1:7" ht="31.5" hidden="1">
      <c r="A897" s="80" t="s">
        <v>41</v>
      </c>
      <c r="B897" s="41"/>
      <c r="C897" s="4" t="s">
        <v>147</v>
      </c>
      <c r="D897" s="4" t="s">
        <v>43</v>
      </c>
      <c r="E897" s="42" t="s">
        <v>603</v>
      </c>
      <c r="F897" s="4" t="s">
        <v>78</v>
      </c>
      <c r="G897" s="7"/>
    </row>
    <row r="898" spans="1:7" ht="31.5">
      <c r="A898" s="80" t="s">
        <v>199</v>
      </c>
      <c r="B898" s="41"/>
      <c r="C898" s="4" t="s">
        <v>147</v>
      </c>
      <c r="D898" s="4" t="s">
        <v>43</v>
      </c>
      <c r="E898" s="42" t="s">
        <v>603</v>
      </c>
      <c r="F898" s="4" t="s">
        <v>109</v>
      </c>
      <c r="G898" s="7">
        <v>5920.4</v>
      </c>
    </row>
    <row r="899" spans="1:7" ht="63">
      <c r="A899" s="80" t="s">
        <v>906</v>
      </c>
      <c r="B899" s="41"/>
      <c r="C899" s="4" t="s">
        <v>147</v>
      </c>
      <c r="D899" s="4" t="s">
        <v>43</v>
      </c>
      <c r="E899" s="42" t="s">
        <v>881</v>
      </c>
      <c r="F899" s="4"/>
      <c r="G899" s="7">
        <f t="shared" ref="G899" si="225">SUM(G900)</f>
        <v>70.099999999999994</v>
      </c>
    </row>
    <row r="900" spans="1:7" ht="31.5">
      <c r="A900" s="80" t="s">
        <v>199</v>
      </c>
      <c r="B900" s="41"/>
      <c r="C900" s="4" t="s">
        <v>147</v>
      </c>
      <c r="D900" s="4" t="s">
        <v>43</v>
      </c>
      <c r="E900" s="42" t="s">
        <v>881</v>
      </c>
      <c r="F900" s="4" t="s">
        <v>109</v>
      </c>
      <c r="G900" s="7">
        <v>70.099999999999994</v>
      </c>
    </row>
    <row r="901" spans="1:7" ht="63">
      <c r="A901" s="80" t="s">
        <v>790</v>
      </c>
      <c r="B901" s="41"/>
      <c r="C901" s="4" t="s">
        <v>147</v>
      </c>
      <c r="D901" s="4" t="s">
        <v>43</v>
      </c>
      <c r="E901" s="42" t="s">
        <v>604</v>
      </c>
      <c r="F901" s="4"/>
      <c r="G901" s="7">
        <f t="shared" ref="G901" si="226">G902+G905</f>
        <v>8899.2000000000007</v>
      </c>
    </row>
    <row r="902" spans="1:7" ht="31.5">
      <c r="A902" s="34" t="s">
        <v>882</v>
      </c>
      <c r="B902" s="41"/>
      <c r="C902" s="4" t="s">
        <v>147</v>
      </c>
      <c r="D902" s="4" t="s">
        <v>43</v>
      </c>
      <c r="E902" s="42" t="s">
        <v>605</v>
      </c>
      <c r="F902" s="4"/>
      <c r="G902" s="7">
        <f t="shared" ref="G902" si="227">SUM(G903:G904)</f>
        <v>4169</v>
      </c>
    </row>
    <row r="903" spans="1:7" ht="31.5">
      <c r="A903" s="80" t="s">
        <v>199</v>
      </c>
      <c r="B903" s="41"/>
      <c r="C903" s="4" t="s">
        <v>147</v>
      </c>
      <c r="D903" s="4" t="s">
        <v>43</v>
      </c>
      <c r="E903" s="42" t="s">
        <v>605</v>
      </c>
      <c r="F903" s="4" t="s">
        <v>109</v>
      </c>
      <c r="G903" s="7">
        <v>2779.4</v>
      </c>
    </row>
    <row r="904" spans="1:7">
      <c r="A904" s="80" t="s">
        <v>18</v>
      </c>
      <c r="B904" s="41"/>
      <c r="C904" s="4" t="s">
        <v>147</v>
      </c>
      <c r="D904" s="4" t="s">
        <v>43</v>
      </c>
      <c r="E904" s="42" t="s">
        <v>605</v>
      </c>
      <c r="F904" s="4" t="s">
        <v>83</v>
      </c>
      <c r="G904" s="7">
        <v>1389.6</v>
      </c>
    </row>
    <row r="905" spans="1:7" ht="78.75">
      <c r="A905" s="80" t="s">
        <v>883</v>
      </c>
      <c r="B905" s="41"/>
      <c r="C905" s="4" t="s">
        <v>147</v>
      </c>
      <c r="D905" s="4" t="s">
        <v>43</v>
      </c>
      <c r="E905" s="42" t="s">
        <v>729</v>
      </c>
      <c r="F905" s="4"/>
      <c r="G905" s="7">
        <f t="shared" ref="G905" si="228">SUM(G906)</f>
        <v>4730.2</v>
      </c>
    </row>
    <row r="906" spans="1:7" ht="31.5">
      <c r="A906" s="80" t="s">
        <v>199</v>
      </c>
      <c r="B906" s="41"/>
      <c r="C906" s="4" t="s">
        <v>147</v>
      </c>
      <c r="D906" s="4" t="s">
        <v>43</v>
      </c>
      <c r="E906" s="42" t="s">
        <v>729</v>
      </c>
      <c r="F906" s="4" t="s">
        <v>109</v>
      </c>
      <c r="G906" s="7">
        <v>4730.2</v>
      </c>
    </row>
    <row r="907" spans="1:7">
      <c r="A907" s="80" t="s">
        <v>165</v>
      </c>
      <c r="B907" s="41"/>
      <c r="C907" s="4" t="s">
        <v>147</v>
      </c>
      <c r="D907" s="4" t="s">
        <v>146</v>
      </c>
      <c r="E907" s="42"/>
      <c r="F907" s="4"/>
      <c r="G907" s="7">
        <f>SUM(G908)</f>
        <v>12211.9</v>
      </c>
    </row>
    <row r="908" spans="1:7" ht="31.5">
      <c r="A908" s="80" t="s">
        <v>496</v>
      </c>
      <c r="B908" s="41"/>
      <c r="C908" s="4" t="s">
        <v>147</v>
      </c>
      <c r="D908" s="4" t="s">
        <v>146</v>
      </c>
      <c r="E908" s="42" t="s">
        <v>223</v>
      </c>
      <c r="F908" s="4"/>
      <c r="G908" s="7">
        <f t="shared" ref="G908" si="229">SUM(G909)</f>
        <v>12211.9</v>
      </c>
    </row>
    <row r="909" spans="1:7" ht="31.5">
      <c r="A909" s="80" t="s">
        <v>272</v>
      </c>
      <c r="B909" s="41"/>
      <c r="C909" s="4" t="s">
        <v>147</v>
      </c>
      <c r="D909" s="4" t="s">
        <v>146</v>
      </c>
      <c r="E909" s="42" t="s">
        <v>224</v>
      </c>
      <c r="F909" s="4"/>
      <c r="G909" s="7">
        <f>SUM(G910+G913+G916+G918)</f>
        <v>12211.9</v>
      </c>
    </row>
    <row r="910" spans="1:7">
      <c r="A910" s="80" t="s">
        <v>67</v>
      </c>
      <c r="B910" s="41"/>
      <c r="C910" s="4" t="s">
        <v>147</v>
      </c>
      <c r="D910" s="4" t="s">
        <v>146</v>
      </c>
      <c r="E910" s="42" t="s">
        <v>396</v>
      </c>
      <c r="F910" s="4"/>
      <c r="G910" s="7">
        <f>SUM(G911:G912)</f>
        <v>9448.7999999999993</v>
      </c>
    </row>
    <row r="911" spans="1:7" ht="47.25">
      <c r="A911" s="80" t="s">
        <v>40</v>
      </c>
      <c r="B911" s="41"/>
      <c r="C911" s="4" t="s">
        <v>147</v>
      </c>
      <c r="D911" s="4" t="s">
        <v>146</v>
      </c>
      <c r="E911" s="42" t="s">
        <v>396</v>
      </c>
      <c r="F911" s="4">
        <v>100</v>
      </c>
      <c r="G911" s="7">
        <v>9448.2999999999993</v>
      </c>
    </row>
    <row r="912" spans="1:7" ht="31.5">
      <c r="A912" s="80" t="s">
        <v>41</v>
      </c>
      <c r="B912" s="41"/>
      <c r="C912" s="4" t="s">
        <v>147</v>
      </c>
      <c r="D912" s="4" t="s">
        <v>146</v>
      </c>
      <c r="E912" s="42" t="s">
        <v>396</v>
      </c>
      <c r="F912" s="4">
        <v>200</v>
      </c>
      <c r="G912" s="7">
        <v>0.5</v>
      </c>
    </row>
    <row r="913" spans="1:7">
      <c r="A913" s="80" t="s">
        <v>82</v>
      </c>
      <c r="B913" s="41"/>
      <c r="C913" s="4" t="s">
        <v>147</v>
      </c>
      <c r="D913" s="4" t="s">
        <v>146</v>
      </c>
      <c r="E913" s="42" t="s">
        <v>397</v>
      </c>
      <c r="F913" s="4"/>
      <c r="G913" s="7">
        <f>SUM(G914:G915)</f>
        <v>327.10000000000002</v>
      </c>
    </row>
    <row r="914" spans="1:7" ht="31.5">
      <c r="A914" s="80" t="s">
        <v>41</v>
      </c>
      <c r="B914" s="41"/>
      <c r="C914" s="4" t="s">
        <v>147</v>
      </c>
      <c r="D914" s="4" t="s">
        <v>146</v>
      </c>
      <c r="E914" s="42" t="s">
        <v>397</v>
      </c>
      <c r="F914" s="4">
        <v>200</v>
      </c>
      <c r="G914" s="7">
        <v>300.10000000000002</v>
      </c>
    </row>
    <row r="915" spans="1:7">
      <c r="A915" s="80" t="s">
        <v>18</v>
      </c>
      <c r="B915" s="41"/>
      <c r="C915" s="4" t="s">
        <v>147</v>
      </c>
      <c r="D915" s="4" t="s">
        <v>146</v>
      </c>
      <c r="E915" s="42" t="s">
        <v>397</v>
      </c>
      <c r="F915" s="4">
        <v>800</v>
      </c>
      <c r="G915" s="7">
        <v>27</v>
      </c>
    </row>
    <row r="916" spans="1:7" ht="31.5">
      <c r="A916" s="80" t="s">
        <v>84</v>
      </c>
      <c r="B916" s="41"/>
      <c r="C916" s="4" t="s">
        <v>147</v>
      </c>
      <c r="D916" s="4" t="s">
        <v>146</v>
      </c>
      <c r="E916" s="42" t="s">
        <v>398</v>
      </c>
      <c r="F916" s="4"/>
      <c r="G916" s="7">
        <f>SUM(G917)</f>
        <v>1161.0999999999999</v>
      </c>
    </row>
    <row r="917" spans="1:7" ht="31.5">
      <c r="A917" s="80" t="s">
        <v>41</v>
      </c>
      <c r="B917" s="41"/>
      <c r="C917" s="4" t="s">
        <v>147</v>
      </c>
      <c r="D917" s="4" t="s">
        <v>146</v>
      </c>
      <c r="E917" s="42" t="s">
        <v>398</v>
      </c>
      <c r="F917" s="4">
        <v>200</v>
      </c>
      <c r="G917" s="7">
        <v>1161.0999999999999</v>
      </c>
    </row>
    <row r="918" spans="1:7" ht="31.5">
      <c r="A918" s="80" t="s">
        <v>85</v>
      </c>
      <c r="B918" s="41"/>
      <c r="C918" s="4" t="s">
        <v>147</v>
      </c>
      <c r="D918" s="4" t="s">
        <v>146</v>
      </c>
      <c r="E918" s="42" t="s">
        <v>399</v>
      </c>
      <c r="F918" s="4"/>
      <c r="G918" s="7">
        <f>SUM(G919:G920)</f>
        <v>1274.9000000000001</v>
      </c>
    </row>
    <row r="919" spans="1:7" ht="31.5">
      <c r="A919" s="80" t="s">
        <v>41</v>
      </c>
      <c r="B919" s="41"/>
      <c r="C919" s="4" t="s">
        <v>147</v>
      </c>
      <c r="D919" s="4" t="s">
        <v>146</v>
      </c>
      <c r="E919" s="42" t="s">
        <v>399</v>
      </c>
      <c r="F919" s="4">
        <v>200</v>
      </c>
      <c r="G919" s="7">
        <v>1173.5</v>
      </c>
    </row>
    <row r="920" spans="1:7">
      <c r="A920" s="80" t="s">
        <v>18</v>
      </c>
      <c r="B920" s="41"/>
      <c r="C920" s="4" t="s">
        <v>147</v>
      </c>
      <c r="D920" s="4" t="s">
        <v>146</v>
      </c>
      <c r="E920" s="42" t="s">
        <v>399</v>
      </c>
      <c r="F920" s="4">
        <v>800</v>
      </c>
      <c r="G920" s="7">
        <v>101.4</v>
      </c>
    </row>
    <row r="921" spans="1:7">
      <c r="A921" s="22" t="s">
        <v>829</v>
      </c>
      <c r="B921" s="23" t="s">
        <v>281</v>
      </c>
      <c r="C921" s="24"/>
      <c r="D921" s="24"/>
      <c r="E921" s="23"/>
      <c r="F921" s="24"/>
      <c r="G921" s="25">
        <f>SUM(G922+G1235)+G1264</f>
        <v>3722132.8</v>
      </c>
    </row>
    <row r="922" spans="1:7">
      <c r="A922" s="80" t="s">
        <v>99</v>
      </c>
      <c r="B922" s="4"/>
      <c r="C922" s="4" t="s">
        <v>100</v>
      </c>
      <c r="D922" s="4"/>
      <c r="E922" s="4"/>
      <c r="F922" s="4"/>
      <c r="G922" s="7">
        <f>SUM(G923+G991+G1109+G1147+G1178)+G1139</f>
        <v>3647070.6</v>
      </c>
    </row>
    <row r="923" spans="1:7">
      <c r="A923" s="80" t="s">
        <v>156</v>
      </c>
      <c r="B923" s="4"/>
      <c r="C923" s="4" t="s">
        <v>100</v>
      </c>
      <c r="D923" s="4" t="s">
        <v>26</v>
      </c>
      <c r="E923" s="4"/>
      <c r="F923" s="4"/>
      <c r="G923" s="7">
        <f>SUM(G929)+G986+G924</f>
        <v>1253353.5000000002</v>
      </c>
    </row>
    <row r="924" spans="1:7" ht="31.5">
      <c r="A924" s="40" t="s">
        <v>389</v>
      </c>
      <c r="B924" s="81"/>
      <c r="C924" s="4" t="s">
        <v>100</v>
      </c>
      <c r="D924" s="4" t="s">
        <v>26</v>
      </c>
      <c r="E924" s="43" t="s">
        <v>312</v>
      </c>
      <c r="F924" s="4"/>
      <c r="G924" s="7">
        <f t="shared" ref="G924:G925" si="230">G925</f>
        <v>1417.6000000000001</v>
      </c>
    </row>
    <row r="925" spans="1:7" ht="31.5">
      <c r="A925" s="75" t="s">
        <v>319</v>
      </c>
      <c r="B925" s="81"/>
      <c r="C925" s="4" t="s">
        <v>100</v>
      </c>
      <c r="D925" s="4" t="s">
        <v>26</v>
      </c>
      <c r="E925" s="43" t="s">
        <v>320</v>
      </c>
      <c r="F925" s="4"/>
      <c r="G925" s="7">
        <f t="shared" si="230"/>
        <v>1417.6000000000001</v>
      </c>
    </row>
    <row r="926" spans="1:7" ht="47.25">
      <c r="A926" s="80" t="s">
        <v>900</v>
      </c>
      <c r="B926" s="81"/>
      <c r="C926" s="4" t="s">
        <v>100</v>
      </c>
      <c r="D926" s="4" t="s">
        <v>26</v>
      </c>
      <c r="E926" s="43" t="s">
        <v>429</v>
      </c>
      <c r="F926" s="4"/>
      <c r="G926" s="7">
        <f>G927+G928</f>
        <v>1417.6000000000001</v>
      </c>
    </row>
    <row r="927" spans="1:7" ht="47.25">
      <c r="A927" s="80" t="s">
        <v>40</v>
      </c>
      <c r="B927" s="81"/>
      <c r="C927" s="4" t="s">
        <v>100</v>
      </c>
      <c r="D927" s="4" t="s">
        <v>26</v>
      </c>
      <c r="E927" s="43" t="s">
        <v>429</v>
      </c>
      <c r="F927" s="81" t="s">
        <v>76</v>
      </c>
      <c r="G927" s="7">
        <v>1330.9</v>
      </c>
    </row>
    <row r="928" spans="1:7" ht="31.5">
      <c r="A928" s="80" t="s">
        <v>108</v>
      </c>
      <c r="B928" s="4"/>
      <c r="C928" s="4" t="s">
        <v>100</v>
      </c>
      <c r="D928" s="4" t="s">
        <v>26</v>
      </c>
      <c r="E928" s="43" t="s">
        <v>429</v>
      </c>
      <c r="F928" s="4" t="s">
        <v>109</v>
      </c>
      <c r="G928" s="7">
        <v>86.7</v>
      </c>
    </row>
    <row r="929" spans="1:7" ht="32.25" customHeight="1">
      <c r="A929" s="80" t="s">
        <v>497</v>
      </c>
      <c r="B929" s="4"/>
      <c r="C929" s="4" t="s">
        <v>100</v>
      </c>
      <c r="D929" s="4" t="s">
        <v>26</v>
      </c>
      <c r="E929" s="29" t="s">
        <v>282</v>
      </c>
      <c r="F929" s="4"/>
      <c r="G929" s="7">
        <f>SUM(G930+G976)</f>
        <v>1251935.9000000001</v>
      </c>
    </row>
    <row r="930" spans="1:7" ht="32.25" customHeight="1">
      <c r="A930" s="80" t="s">
        <v>624</v>
      </c>
      <c r="B930" s="4"/>
      <c r="C930" s="4" t="s">
        <v>100</v>
      </c>
      <c r="D930" s="4" t="s">
        <v>26</v>
      </c>
      <c r="E930" s="29" t="s">
        <v>550</v>
      </c>
      <c r="F930" s="4"/>
      <c r="G930" s="7">
        <f>SUM(G931+G943+G951)+G948</f>
        <v>1199005.3</v>
      </c>
    </row>
    <row r="931" spans="1:7">
      <c r="A931" s="80" t="s">
        <v>27</v>
      </c>
      <c r="B931" s="4"/>
      <c r="C931" s="4" t="s">
        <v>100</v>
      </c>
      <c r="D931" s="4" t="s">
        <v>26</v>
      </c>
      <c r="E931" s="29" t="s">
        <v>551</v>
      </c>
      <c r="F931" s="4"/>
      <c r="G931" s="7">
        <f t="shared" ref="G931" si="231">SUM(G934)+G938+G940+G932</f>
        <v>2980.1</v>
      </c>
    </row>
    <row r="932" spans="1:7" ht="63">
      <c r="A932" s="90" t="s">
        <v>989</v>
      </c>
      <c r="B932" s="4"/>
      <c r="C932" s="4" t="s">
        <v>100</v>
      </c>
      <c r="D932" s="4" t="s">
        <v>26</v>
      </c>
      <c r="E932" s="29" t="s">
        <v>990</v>
      </c>
      <c r="F932" s="4"/>
      <c r="G932" s="7">
        <f t="shared" ref="G932" si="232">SUM(G933)</f>
        <v>330</v>
      </c>
    </row>
    <row r="933" spans="1:7" ht="31.5">
      <c r="A933" s="90" t="s">
        <v>108</v>
      </c>
      <c r="B933" s="4"/>
      <c r="C933" s="4" t="s">
        <v>100</v>
      </c>
      <c r="D933" s="4" t="s">
        <v>26</v>
      </c>
      <c r="E933" s="29" t="s">
        <v>990</v>
      </c>
      <c r="F933" s="4" t="s">
        <v>109</v>
      </c>
      <c r="G933" s="7">
        <v>330</v>
      </c>
    </row>
    <row r="934" spans="1:7">
      <c r="A934" s="80" t="s">
        <v>285</v>
      </c>
      <c r="B934" s="4"/>
      <c r="C934" s="4" t="s">
        <v>100</v>
      </c>
      <c r="D934" s="4" t="s">
        <v>26</v>
      </c>
      <c r="E934" s="29" t="s">
        <v>552</v>
      </c>
      <c r="F934" s="4"/>
      <c r="G934" s="7">
        <f>SUM(G935:G937)</f>
        <v>1912.5</v>
      </c>
    </row>
    <row r="935" spans="1:7" ht="31.5">
      <c r="A935" s="80" t="s">
        <v>41</v>
      </c>
      <c r="B935" s="4"/>
      <c r="C935" s="4" t="s">
        <v>100</v>
      </c>
      <c r="D935" s="4" t="s">
        <v>26</v>
      </c>
      <c r="E935" s="29" t="s">
        <v>552</v>
      </c>
      <c r="F935" s="4" t="s">
        <v>78</v>
      </c>
      <c r="G935" s="7">
        <v>235.3</v>
      </c>
    </row>
    <row r="936" spans="1:7" hidden="1">
      <c r="A936" s="80" t="s">
        <v>32</v>
      </c>
      <c r="B936" s="4"/>
      <c r="C936" s="4" t="s">
        <v>100</v>
      </c>
      <c r="D936" s="4" t="s">
        <v>26</v>
      </c>
      <c r="E936" s="29" t="s">
        <v>552</v>
      </c>
      <c r="F936" s="4" t="s">
        <v>86</v>
      </c>
      <c r="G936" s="7"/>
    </row>
    <row r="937" spans="1:7" ht="31.5">
      <c r="A937" s="80" t="s">
        <v>199</v>
      </c>
      <c r="B937" s="4"/>
      <c r="C937" s="4" t="s">
        <v>100</v>
      </c>
      <c r="D937" s="4" t="s">
        <v>26</v>
      </c>
      <c r="E937" s="29" t="s">
        <v>552</v>
      </c>
      <c r="F937" s="4" t="s">
        <v>109</v>
      </c>
      <c r="G937" s="7">
        <v>1677.2</v>
      </c>
    </row>
    <row r="938" spans="1:7" ht="78.75" hidden="1">
      <c r="A938" s="80" t="s">
        <v>384</v>
      </c>
      <c r="B938" s="4"/>
      <c r="C938" s="4" t="s">
        <v>100</v>
      </c>
      <c r="D938" s="4" t="s">
        <v>26</v>
      </c>
      <c r="E938" s="43" t="s">
        <v>730</v>
      </c>
      <c r="F938" s="4"/>
      <c r="G938" s="7">
        <f t="shared" ref="G938" si="233">SUM(G939)</f>
        <v>0</v>
      </c>
    </row>
    <row r="939" spans="1:7" ht="31.5" hidden="1">
      <c r="A939" s="80" t="s">
        <v>199</v>
      </c>
      <c r="B939" s="4"/>
      <c r="C939" s="4" t="s">
        <v>100</v>
      </c>
      <c r="D939" s="4" t="s">
        <v>26</v>
      </c>
      <c r="E939" s="43" t="s">
        <v>730</v>
      </c>
      <c r="F939" s="4" t="s">
        <v>109</v>
      </c>
      <c r="G939" s="7"/>
    </row>
    <row r="940" spans="1:7" ht="47.25">
      <c r="A940" s="56" t="s">
        <v>864</v>
      </c>
      <c r="B940" s="76"/>
      <c r="C940" s="76" t="s">
        <v>100</v>
      </c>
      <c r="D940" s="76" t="s">
        <v>26</v>
      </c>
      <c r="E940" s="77" t="s">
        <v>865</v>
      </c>
      <c r="F940" s="76"/>
      <c r="G940" s="57">
        <f>G941+G942</f>
        <v>737.6</v>
      </c>
    </row>
    <row r="941" spans="1:7" ht="31.5" hidden="1">
      <c r="A941" s="56" t="s">
        <v>41</v>
      </c>
      <c r="B941" s="76"/>
      <c r="C941" s="76" t="s">
        <v>100</v>
      </c>
      <c r="D941" s="76" t="s">
        <v>26</v>
      </c>
      <c r="E941" s="77" t="s">
        <v>865</v>
      </c>
      <c r="F941" s="76" t="s">
        <v>78</v>
      </c>
      <c r="G941" s="57"/>
    </row>
    <row r="942" spans="1:7" ht="31.5">
      <c r="A942" s="56" t="s">
        <v>199</v>
      </c>
      <c r="B942" s="76"/>
      <c r="C942" s="76" t="s">
        <v>100</v>
      </c>
      <c r="D942" s="76" t="s">
        <v>26</v>
      </c>
      <c r="E942" s="77" t="s">
        <v>865</v>
      </c>
      <c r="F942" s="76" t="s">
        <v>109</v>
      </c>
      <c r="G942" s="57">
        <v>737.6</v>
      </c>
    </row>
    <row r="943" spans="1:7" ht="47.25">
      <c r="A943" s="80" t="s">
        <v>21</v>
      </c>
      <c r="B943" s="4"/>
      <c r="C943" s="4" t="s">
        <v>100</v>
      </c>
      <c r="D943" s="4" t="s">
        <v>26</v>
      </c>
      <c r="E943" s="6" t="s">
        <v>553</v>
      </c>
      <c r="F943" s="21"/>
      <c r="G943" s="7">
        <f>SUM(G944)+G946</f>
        <v>1115924.7</v>
      </c>
    </row>
    <row r="944" spans="1:7" ht="47.25">
      <c r="A944" s="80" t="s">
        <v>337</v>
      </c>
      <c r="B944" s="4"/>
      <c r="C944" s="4" t="s">
        <v>100</v>
      </c>
      <c r="D944" s="4" t="s">
        <v>26</v>
      </c>
      <c r="E944" s="6" t="s">
        <v>554</v>
      </c>
      <c r="F944" s="21"/>
      <c r="G944" s="7">
        <f>SUM(G945)</f>
        <v>662191.1</v>
      </c>
    </row>
    <row r="945" spans="1:7" ht="31.5">
      <c r="A945" s="80" t="s">
        <v>199</v>
      </c>
      <c r="B945" s="4"/>
      <c r="C945" s="4" t="s">
        <v>100</v>
      </c>
      <c r="D945" s="4" t="s">
        <v>26</v>
      </c>
      <c r="E945" s="6" t="s">
        <v>554</v>
      </c>
      <c r="F945" s="4" t="s">
        <v>109</v>
      </c>
      <c r="G945" s="7">
        <v>662191.1</v>
      </c>
    </row>
    <row r="946" spans="1:7">
      <c r="A946" s="80" t="s">
        <v>285</v>
      </c>
      <c r="B946" s="4"/>
      <c r="C946" s="4" t="s">
        <v>100</v>
      </c>
      <c r="D946" s="4" t="s">
        <v>26</v>
      </c>
      <c r="E946" s="29" t="s">
        <v>555</v>
      </c>
      <c r="F946" s="4"/>
      <c r="G946" s="7">
        <f>G947</f>
        <v>453733.6</v>
      </c>
    </row>
    <row r="947" spans="1:7" ht="31.5">
      <c r="A947" s="80" t="s">
        <v>199</v>
      </c>
      <c r="B947" s="4"/>
      <c r="C947" s="4" t="s">
        <v>100</v>
      </c>
      <c r="D947" s="4" t="s">
        <v>26</v>
      </c>
      <c r="E947" s="29" t="s">
        <v>555</v>
      </c>
      <c r="F947" s="4" t="s">
        <v>109</v>
      </c>
      <c r="G947" s="7">
        <v>453733.6</v>
      </c>
    </row>
    <row r="948" spans="1:7">
      <c r="A948" s="80" t="s">
        <v>288</v>
      </c>
      <c r="B948" s="4"/>
      <c r="C948" s="4" t="s">
        <v>100</v>
      </c>
      <c r="D948" s="4" t="s">
        <v>26</v>
      </c>
      <c r="E948" s="29" t="s">
        <v>646</v>
      </c>
      <c r="F948" s="4"/>
      <c r="G948" s="7">
        <f t="shared" ref="G948" si="234">SUM(G949)</f>
        <v>11540.7</v>
      </c>
    </row>
    <row r="949" spans="1:7">
      <c r="A949" s="80" t="s">
        <v>285</v>
      </c>
      <c r="B949" s="4"/>
      <c r="C949" s="4" t="s">
        <v>100</v>
      </c>
      <c r="D949" s="4" t="s">
        <v>26</v>
      </c>
      <c r="E949" s="29" t="s">
        <v>556</v>
      </c>
      <c r="F949" s="4"/>
      <c r="G949" s="7">
        <f t="shared" ref="G949" si="235">SUM(G950)</f>
        <v>11540.7</v>
      </c>
    </row>
    <row r="950" spans="1:7" ht="31.5">
      <c r="A950" s="80" t="s">
        <v>199</v>
      </c>
      <c r="B950" s="4"/>
      <c r="C950" s="4" t="s">
        <v>100</v>
      </c>
      <c r="D950" s="4" t="s">
        <v>26</v>
      </c>
      <c r="E950" s="29" t="s">
        <v>556</v>
      </c>
      <c r="F950" s="4" t="s">
        <v>109</v>
      </c>
      <c r="G950" s="7">
        <v>11540.7</v>
      </c>
    </row>
    <row r="951" spans="1:7" ht="31.5">
      <c r="A951" s="80" t="s">
        <v>34</v>
      </c>
      <c r="B951" s="4"/>
      <c r="C951" s="4" t="s">
        <v>100</v>
      </c>
      <c r="D951" s="4" t="s">
        <v>26</v>
      </c>
      <c r="E951" s="6" t="s">
        <v>557</v>
      </c>
      <c r="F951" s="4"/>
      <c r="G951" s="7">
        <f>SUM(G952+G956)</f>
        <v>68559.799999999988</v>
      </c>
    </row>
    <row r="952" spans="1:7" ht="47.25">
      <c r="A952" s="80" t="s">
        <v>337</v>
      </c>
      <c r="B952" s="4"/>
      <c r="C952" s="4" t="s">
        <v>100</v>
      </c>
      <c r="D952" s="4" t="s">
        <v>26</v>
      </c>
      <c r="E952" s="6" t="s">
        <v>558</v>
      </c>
      <c r="F952" s="4"/>
      <c r="G952" s="7">
        <f t="shared" ref="G952" si="236">SUM(G953:G955)</f>
        <v>33948.399999999994</v>
      </c>
    </row>
    <row r="953" spans="1:7" ht="47.25">
      <c r="A953" s="80" t="s">
        <v>40</v>
      </c>
      <c r="B953" s="4"/>
      <c r="C953" s="4" t="s">
        <v>100</v>
      </c>
      <c r="D953" s="4" t="s">
        <v>26</v>
      </c>
      <c r="E953" s="6" t="s">
        <v>558</v>
      </c>
      <c r="F953" s="4" t="s">
        <v>76</v>
      </c>
      <c r="G953" s="7">
        <v>33385.699999999997</v>
      </c>
    </row>
    <row r="954" spans="1:7" ht="32.25" customHeight="1">
      <c r="A954" s="80" t="s">
        <v>41</v>
      </c>
      <c r="B954" s="4"/>
      <c r="C954" s="4" t="s">
        <v>100</v>
      </c>
      <c r="D954" s="4" t="s">
        <v>26</v>
      </c>
      <c r="E954" s="6" t="s">
        <v>558</v>
      </c>
      <c r="F954" s="4" t="s">
        <v>78</v>
      </c>
      <c r="G954" s="7">
        <v>501.7</v>
      </c>
    </row>
    <row r="955" spans="1:7">
      <c r="A955" s="80" t="s">
        <v>32</v>
      </c>
      <c r="B955" s="4"/>
      <c r="C955" s="4" t="s">
        <v>100</v>
      </c>
      <c r="D955" s="4" t="s">
        <v>26</v>
      </c>
      <c r="E955" s="6" t="s">
        <v>558</v>
      </c>
      <c r="F955" s="4" t="s">
        <v>86</v>
      </c>
      <c r="G955" s="7">
        <v>61</v>
      </c>
    </row>
    <row r="956" spans="1:7">
      <c r="A956" s="80" t="s">
        <v>285</v>
      </c>
      <c r="B956" s="29"/>
      <c r="C956" s="4" t="s">
        <v>100</v>
      </c>
      <c r="D956" s="4" t="s">
        <v>26</v>
      </c>
      <c r="E956" s="29" t="s">
        <v>559</v>
      </c>
      <c r="F956" s="4"/>
      <c r="G956" s="7">
        <f t="shared" ref="G956" si="237">SUM(G957:G960)</f>
        <v>34611.4</v>
      </c>
    </row>
    <row r="957" spans="1:7" ht="47.25">
      <c r="A957" s="2" t="s">
        <v>40</v>
      </c>
      <c r="B957" s="4"/>
      <c r="C957" s="4" t="s">
        <v>100</v>
      </c>
      <c r="D957" s="4" t="s">
        <v>26</v>
      </c>
      <c r="E957" s="29" t="s">
        <v>559</v>
      </c>
      <c r="F957" s="4" t="s">
        <v>76</v>
      </c>
      <c r="G957" s="7">
        <v>17173.099999999999</v>
      </c>
    </row>
    <row r="958" spans="1:7" ht="31.5">
      <c r="A958" s="80" t="s">
        <v>41</v>
      </c>
      <c r="B958" s="4"/>
      <c r="C958" s="4" t="s">
        <v>100</v>
      </c>
      <c r="D958" s="4" t="s">
        <v>26</v>
      </c>
      <c r="E958" s="29" t="s">
        <v>559</v>
      </c>
      <c r="F958" s="4" t="s">
        <v>78</v>
      </c>
      <c r="G958" s="7">
        <v>16714.5</v>
      </c>
    </row>
    <row r="959" spans="1:7">
      <c r="A959" s="90" t="s">
        <v>32</v>
      </c>
      <c r="B959" s="4"/>
      <c r="C959" s="4" t="s">
        <v>100</v>
      </c>
      <c r="D959" s="4" t="s">
        <v>26</v>
      </c>
      <c r="E959" s="29" t="s">
        <v>559</v>
      </c>
      <c r="F959" s="4" t="s">
        <v>86</v>
      </c>
      <c r="G959" s="7">
        <v>191.8</v>
      </c>
    </row>
    <row r="960" spans="1:7">
      <c r="A960" s="80" t="s">
        <v>18</v>
      </c>
      <c r="B960" s="4"/>
      <c r="C960" s="4" t="s">
        <v>100</v>
      </c>
      <c r="D960" s="4" t="s">
        <v>26</v>
      </c>
      <c r="E960" s="29" t="s">
        <v>559</v>
      </c>
      <c r="F960" s="4" t="s">
        <v>83</v>
      </c>
      <c r="G960" s="7">
        <v>532</v>
      </c>
    </row>
    <row r="961" spans="1:7" ht="78.75" hidden="1">
      <c r="A961" s="80" t="s">
        <v>830</v>
      </c>
      <c r="B961" s="4"/>
      <c r="C961" s="4" t="s">
        <v>100</v>
      </c>
      <c r="D961" s="4" t="s">
        <v>26</v>
      </c>
      <c r="E961" s="6" t="s">
        <v>385</v>
      </c>
      <c r="F961" s="4"/>
      <c r="G961" s="7">
        <f>G963+G962</f>
        <v>0</v>
      </c>
    </row>
    <row r="962" spans="1:7" ht="31.5" hidden="1">
      <c r="A962" s="80" t="s">
        <v>41</v>
      </c>
      <c r="B962" s="4"/>
      <c r="C962" s="4" t="s">
        <v>100</v>
      </c>
      <c r="D962" s="4" t="s">
        <v>26</v>
      </c>
      <c r="E962" s="6" t="s">
        <v>385</v>
      </c>
      <c r="F962" s="4" t="s">
        <v>78</v>
      </c>
      <c r="G962" s="7"/>
    </row>
    <row r="963" spans="1:7" ht="31.5" hidden="1">
      <c r="A963" s="80" t="s">
        <v>59</v>
      </c>
      <c r="B963" s="4"/>
      <c r="C963" s="4" t="s">
        <v>100</v>
      </c>
      <c r="D963" s="4" t="s">
        <v>26</v>
      </c>
      <c r="E963" s="6" t="s">
        <v>385</v>
      </c>
      <c r="F963" s="4" t="s">
        <v>109</v>
      </c>
      <c r="G963" s="7"/>
    </row>
    <row r="964" spans="1:7" ht="31.5" hidden="1">
      <c r="A964" s="80" t="s">
        <v>831</v>
      </c>
      <c r="B964" s="4"/>
      <c r="C964" s="4" t="s">
        <v>100</v>
      </c>
      <c r="D964" s="4" t="s">
        <v>26</v>
      </c>
      <c r="E964" s="29" t="s">
        <v>283</v>
      </c>
      <c r="F964" s="4"/>
      <c r="G964" s="7">
        <f>G965</f>
        <v>0</v>
      </c>
    </row>
    <row r="965" spans="1:7" hidden="1">
      <c r="A965" s="80" t="s">
        <v>32</v>
      </c>
      <c r="B965" s="4"/>
      <c r="C965" s="4" t="s">
        <v>100</v>
      </c>
      <c r="D965" s="4" t="s">
        <v>26</v>
      </c>
      <c r="E965" s="29" t="s">
        <v>283</v>
      </c>
      <c r="F965" s="4" t="s">
        <v>86</v>
      </c>
      <c r="G965" s="7"/>
    </row>
    <row r="966" spans="1:7" ht="94.5" hidden="1">
      <c r="A966" s="80" t="s">
        <v>832</v>
      </c>
      <c r="B966" s="4"/>
      <c r="C966" s="4" t="s">
        <v>100</v>
      </c>
      <c r="D966" s="4" t="s">
        <v>26</v>
      </c>
      <c r="E966" s="21" t="s">
        <v>284</v>
      </c>
      <c r="F966" s="4"/>
      <c r="G966" s="7">
        <f>G967</f>
        <v>0</v>
      </c>
    </row>
    <row r="967" spans="1:7" ht="31.5" hidden="1">
      <c r="A967" s="80" t="s">
        <v>59</v>
      </c>
      <c r="B967" s="4"/>
      <c r="C967" s="4" t="s">
        <v>100</v>
      </c>
      <c r="D967" s="4" t="s">
        <v>26</v>
      </c>
      <c r="E967" s="21" t="s">
        <v>284</v>
      </c>
      <c r="F967" s="4" t="s">
        <v>109</v>
      </c>
      <c r="G967" s="7"/>
    </row>
    <row r="968" spans="1:7" hidden="1">
      <c r="A968" s="80" t="s">
        <v>132</v>
      </c>
      <c r="B968" s="4"/>
      <c r="C968" s="4" t="s">
        <v>100</v>
      </c>
      <c r="D968" s="4" t="s">
        <v>26</v>
      </c>
      <c r="E968" s="29" t="s">
        <v>306</v>
      </c>
      <c r="F968" s="4"/>
      <c r="G968" s="7">
        <f>SUM(G969)</f>
        <v>0</v>
      </c>
    </row>
    <row r="969" spans="1:7" hidden="1">
      <c r="A969" s="80" t="s">
        <v>285</v>
      </c>
      <c r="B969" s="4"/>
      <c r="C969" s="4" t="s">
        <v>100</v>
      </c>
      <c r="D969" s="4" t="s">
        <v>26</v>
      </c>
      <c r="E969" s="29" t="s">
        <v>366</v>
      </c>
      <c r="F969" s="4"/>
      <c r="G969" s="7">
        <f>SUM(G970+G972+G974)</f>
        <v>0</v>
      </c>
    </row>
    <row r="970" spans="1:7" ht="31.5" hidden="1">
      <c r="A970" s="80" t="s">
        <v>833</v>
      </c>
      <c r="B970" s="4"/>
      <c r="C970" s="4" t="s">
        <v>100</v>
      </c>
      <c r="D970" s="4" t="s">
        <v>26</v>
      </c>
      <c r="E970" s="29" t="s">
        <v>286</v>
      </c>
      <c r="F970" s="4"/>
      <c r="G970" s="7">
        <f>G971</f>
        <v>0</v>
      </c>
    </row>
    <row r="971" spans="1:7" ht="31.5" hidden="1">
      <c r="A971" s="80" t="s">
        <v>59</v>
      </c>
      <c r="B971" s="4"/>
      <c r="C971" s="4" t="s">
        <v>100</v>
      </c>
      <c r="D971" s="4" t="s">
        <v>26</v>
      </c>
      <c r="E971" s="29" t="s">
        <v>286</v>
      </c>
      <c r="F971" s="4" t="s">
        <v>109</v>
      </c>
      <c r="G971" s="7"/>
    </row>
    <row r="972" spans="1:7" ht="31.5" hidden="1">
      <c r="A972" s="80" t="s">
        <v>834</v>
      </c>
      <c r="B972" s="4"/>
      <c r="C972" s="4" t="s">
        <v>100</v>
      </c>
      <c r="D972" s="4" t="s">
        <v>26</v>
      </c>
      <c r="E972" s="29" t="s">
        <v>287</v>
      </c>
      <c r="F972" s="4"/>
      <c r="G972" s="7">
        <f>G973</f>
        <v>0</v>
      </c>
    </row>
    <row r="973" spans="1:7" ht="31.5" hidden="1">
      <c r="A973" s="80" t="s">
        <v>59</v>
      </c>
      <c r="B973" s="4"/>
      <c r="C973" s="4" t="s">
        <v>100</v>
      </c>
      <c r="D973" s="4" t="s">
        <v>26</v>
      </c>
      <c r="E973" s="29" t="s">
        <v>287</v>
      </c>
      <c r="F973" s="4" t="s">
        <v>109</v>
      </c>
      <c r="G973" s="7"/>
    </row>
    <row r="974" spans="1:7" hidden="1">
      <c r="A974" s="80" t="s">
        <v>288</v>
      </c>
      <c r="B974" s="4"/>
      <c r="C974" s="4" t="s">
        <v>100</v>
      </c>
      <c r="D974" s="4" t="s">
        <v>26</v>
      </c>
      <c r="E974" s="29" t="s">
        <v>289</v>
      </c>
      <c r="F974" s="4"/>
      <c r="G974" s="7">
        <f>G975</f>
        <v>0</v>
      </c>
    </row>
    <row r="975" spans="1:7" ht="31.5" hidden="1">
      <c r="A975" s="80" t="s">
        <v>59</v>
      </c>
      <c r="B975" s="4"/>
      <c r="C975" s="4" t="s">
        <v>100</v>
      </c>
      <c r="D975" s="4" t="s">
        <v>26</v>
      </c>
      <c r="E975" s="29" t="s">
        <v>289</v>
      </c>
      <c r="F975" s="4" t="s">
        <v>109</v>
      </c>
      <c r="G975" s="7"/>
    </row>
    <row r="976" spans="1:7" ht="47.25">
      <c r="A976" s="80" t="s">
        <v>499</v>
      </c>
      <c r="B976" s="4"/>
      <c r="C976" s="4" t="s">
        <v>100</v>
      </c>
      <c r="D976" s="4" t="s">
        <v>26</v>
      </c>
      <c r="E976" s="29" t="s">
        <v>290</v>
      </c>
      <c r="F976" s="4"/>
      <c r="G976" s="7">
        <f t="shared" ref="G976" si="238">G977+G982</f>
        <v>52930.6</v>
      </c>
    </row>
    <row r="977" spans="1:7">
      <c r="A977" s="80" t="s">
        <v>27</v>
      </c>
      <c r="B977" s="4"/>
      <c r="C977" s="4" t="s">
        <v>100</v>
      </c>
      <c r="D977" s="4" t="s">
        <v>26</v>
      </c>
      <c r="E977" s="29" t="s">
        <v>291</v>
      </c>
      <c r="F977" s="4"/>
      <c r="G977" s="7">
        <f t="shared" ref="G977" si="239">SUM(G978:G980)</f>
        <v>50463.799999999996</v>
      </c>
    </row>
    <row r="978" spans="1:7" ht="31.5">
      <c r="A978" s="80" t="s">
        <v>41</v>
      </c>
      <c r="B978" s="4"/>
      <c r="C978" s="4" t="s">
        <v>100</v>
      </c>
      <c r="D978" s="4" t="s">
        <v>26</v>
      </c>
      <c r="E978" s="29" t="s">
        <v>291</v>
      </c>
      <c r="F978" s="4" t="s">
        <v>78</v>
      </c>
      <c r="G978" s="7">
        <v>2537.1</v>
      </c>
    </row>
    <row r="979" spans="1:7" ht="31.5">
      <c r="A979" s="80" t="s">
        <v>59</v>
      </c>
      <c r="B979" s="4"/>
      <c r="C979" s="4" t="s">
        <v>100</v>
      </c>
      <c r="D979" s="4" t="s">
        <v>26</v>
      </c>
      <c r="E979" s="29" t="s">
        <v>291</v>
      </c>
      <c r="F979" s="4" t="s">
        <v>109</v>
      </c>
      <c r="G979" s="7">
        <v>47926.7</v>
      </c>
    </row>
    <row r="980" spans="1:7" ht="31.5" hidden="1">
      <c r="A980" s="80" t="s">
        <v>567</v>
      </c>
      <c r="B980" s="4"/>
      <c r="C980" s="4" t="s">
        <v>100</v>
      </c>
      <c r="D980" s="4" t="s">
        <v>26</v>
      </c>
      <c r="E980" s="29" t="s">
        <v>569</v>
      </c>
      <c r="F980" s="4"/>
      <c r="G980" s="7">
        <f>G981</f>
        <v>0</v>
      </c>
    </row>
    <row r="981" spans="1:7" ht="31.5" hidden="1">
      <c r="A981" s="80" t="s">
        <v>41</v>
      </c>
      <c r="B981" s="4"/>
      <c r="C981" s="4" t="s">
        <v>100</v>
      </c>
      <c r="D981" s="4" t="s">
        <v>26</v>
      </c>
      <c r="E981" s="29" t="s">
        <v>569</v>
      </c>
      <c r="F981" s="4" t="s">
        <v>78</v>
      </c>
      <c r="G981" s="7"/>
    </row>
    <row r="982" spans="1:7" ht="31.5">
      <c r="A982" s="80" t="s">
        <v>835</v>
      </c>
      <c r="B982" s="4"/>
      <c r="C982" s="4" t="s">
        <v>100</v>
      </c>
      <c r="D982" s="4" t="s">
        <v>26</v>
      </c>
      <c r="E982" s="29" t="s">
        <v>585</v>
      </c>
      <c r="F982" s="4"/>
      <c r="G982" s="7">
        <f>SUM(G983+G984)</f>
        <v>2466.8000000000002</v>
      </c>
    </row>
    <row r="983" spans="1:7" ht="31.5">
      <c r="A983" s="80" t="s">
        <v>199</v>
      </c>
      <c r="B983" s="4"/>
      <c r="C983" s="4" t="s">
        <v>100</v>
      </c>
      <c r="D983" s="4" t="s">
        <v>26</v>
      </c>
      <c r="E983" s="29" t="s">
        <v>585</v>
      </c>
      <c r="F983" s="4" t="s">
        <v>109</v>
      </c>
      <c r="G983" s="7">
        <v>2466.8000000000002</v>
      </c>
    </row>
    <row r="984" spans="1:7" ht="31.5" hidden="1">
      <c r="A984" s="80" t="s">
        <v>567</v>
      </c>
      <c r="B984" s="4"/>
      <c r="C984" s="4" t="s">
        <v>100</v>
      </c>
      <c r="D984" s="4" t="s">
        <v>26</v>
      </c>
      <c r="E984" s="29" t="s">
        <v>568</v>
      </c>
      <c r="F984" s="4"/>
      <c r="G984" s="7">
        <f t="shared" ref="G984" si="240">G985</f>
        <v>0</v>
      </c>
    </row>
    <row r="985" spans="1:7" ht="31.5" hidden="1">
      <c r="A985" s="80" t="s">
        <v>199</v>
      </c>
      <c r="B985" s="4"/>
      <c r="C985" s="4" t="s">
        <v>100</v>
      </c>
      <c r="D985" s="4" t="s">
        <v>26</v>
      </c>
      <c r="E985" s="29" t="s">
        <v>568</v>
      </c>
      <c r="F985" s="4" t="s">
        <v>109</v>
      </c>
      <c r="G985" s="7"/>
    </row>
    <row r="986" spans="1:7" ht="31.5" hidden="1">
      <c r="A986" s="80" t="s">
        <v>495</v>
      </c>
      <c r="B986" s="4"/>
      <c r="C986" s="4" t="s">
        <v>100</v>
      </c>
      <c r="D986" s="4" t="s">
        <v>26</v>
      </c>
      <c r="E986" s="29" t="s">
        <v>14</v>
      </c>
      <c r="F986" s="4"/>
      <c r="G986" s="7">
        <f t="shared" ref="G986:G989" si="241">G987</f>
        <v>0</v>
      </c>
    </row>
    <row r="987" spans="1:7" hidden="1">
      <c r="A987" s="80" t="s">
        <v>836</v>
      </c>
      <c r="B987" s="4"/>
      <c r="C987" s="4" t="s">
        <v>100</v>
      </c>
      <c r="D987" s="4" t="s">
        <v>26</v>
      </c>
      <c r="E987" s="29" t="s">
        <v>55</v>
      </c>
      <c r="F987" s="4"/>
      <c r="G987" s="7">
        <f t="shared" si="241"/>
        <v>0</v>
      </c>
    </row>
    <row r="988" spans="1:7" hidden="1">
      <c r="A988" s="80" t="s">
        <v>27</v>
      </c>
      <c r="B988" s="4"/>
      <c r="C988" s="4" t="s">
        <v>100</v>
      </c>
      <c r="D988" s="4" t="s">
        <v>26</v>
      </c>
      <c r="E988" s="21" t="s">
        <v>355</v>
      </c>
      <c r="F988" s="21"/>
      <c r="G988" s="7">
        <f t="shared" si="241"/>
        <v>0</v>
      </c>
    </row>
    <row r="989" spans="1:7" hidden="1">
      <c r="A989" s="80" t="s">
        <v>29</v>
      </c>
      <c r="B989" s="4"/>
      <c r="C989" s="4" t="s">
        <v>100</v>
      </c>
      <c r="D989" s="4" t="s">
        <v>26</v>
      </c>
      <c r="E989" s="29" t="s">
        <v>356</v>
      </c>
      <c r="F989" s="4"/>
      <c r="G989" s="7">
        <f t="shared" si="241"/>
        <v>0</v>
      </c>
    </row>
    <row r="990" spans="1:7" ht="31.5" hidden="1">
      <c r="A990" s="80" t="s">
        <v>199</v>
      </c>
      <c r="B990" s="4"/>
      <c r="C990" s="4" t="s">
        <v>100</v>
      </c>
      <c r="D990" s="4" t="s">
        <v>26</v>
      </c>
      <c r="E990" s="29" t="s">
        <v>356</v>
      </c>
      <c r="F990" s="4" t="s">
        <v>109</v>
      </c>
      <c r="G990" s="7"/>
    </row>
    <row r="991" spans="1:7">
      <c r="A991" s="80" t="s">
        <v>157</v>
      </c>
      <c r="B991" s="4"/>
      <c r="C991" s="4" t="s">
        <v>100</v>
      </c>
      <c r="D991" s="4" t="s">
        <v>33</v>
      </c>
      <c r="E991" s="21"/>
      <c r="F991" s="4"/>
      <c r="G991" s="7">
        <f>SUM(G997+G1003)+G1106+G1100+G992</f>
        <v>2075462.2000000002</v>
      </c>
    </row>
    <row r="992" spans="1:7" ht="31.5">
      <c r="A992" s="80" t="s">
        <v>389</v>
      </c>
      <c r="B992" s="81"/>
      <c r="C992" s="4" t="s">
        <v>100</v>
      </c>
      <c r="D992" s="4" t="s">
        <v>33</v>
      </c>
      <c r="E992" s="43" t="s">
        <v>312</v>
      </c>
      <c r="F992" s="4"/>
      <c r="G992" s="7">
        <f t="shared" ref="G992:G993" si="242">G993</f>
        <v>4558</v>
      </c>
    </row>
    <row r="993" spans="1:7" ht="31.5">
      <c r="A993" s="80" t="s">
        <v>319</v>
      </c>
      <c r="B993" s="81"/>
      <c r="C993" s="4" t="s">
        <v>100</v>
      </c>
      <c r="D993" s="4" t="s">
        <v>33</v>
      </c>
      <c r="E993" s="43" t="s">
        <v>320</v>
      </c>
      <c r="F993" s="4"/>
      <c r="G993" s="7">
        <f t="shared" si="242"/>
        <v>4558</v>
      </c>
    </row>
    <row r="994" spans="1:7" ht="47.25">
      <c r="A994" s="80" t="s">
        <v>900</v>
      </c>
      <c r="B994" s="81"/>
      <c r="C994" s="4" t="s">
        <v>100</v>
      </c>
      <c r="D994" s="4" t="s">
        <v>33</v>
      </c>
      <c r="E994" s="43" t="s">
        <v>429</v>
      </c>
      <c r="F994" s="4"/>
      <c r="G994" s="7">
        <f>G995+G996</f>
        <v>4558</v>
      </c>
    </row>
    <row r="995" spans="1:7" ht="47.25">
      <c r="A995" s="2" t="s">
        <v>40</v>
      </c>
      <c r="B995" s="81"/>
      <c r="C995" s="4" t="s">
        <v>100</v>
      </c>
      <c r="D995" s="4" t="s">
        <v>33</v>
      </c>
      <c r="E995" s="43" t="s">
        <v>429</v>
      </c>
      <c r="F995" s="81" t="s">
        <v>76</v>
      </c>
      <c r="G995" s="7">
        <v>4175.3</v>
      </c>
    </row>
    <row r="996" spans="1:7" ht="31.5">
      <c r="A996" s="80" t="s">
        <v>108</v>
      </c>
      <c r="B996" s="4"/>
      <c r="C996" s="4" t="s">
        <v>100</v>
      </c>
      <c r="D996" s="4" t="s">
        <v>33</v>
      </c>
      <c r="E996" s="43" t="s">
        <v>429</v>
      </c>
      <c r="F996" s="4" t="s">
        <v>109</v>
      </c>
      <c r="G996" s="7">
        <v>382.7</v>
      </c>
    </row>
    <row r="997" spans="1:7" ht="47.25" hidden="1">
      <c r="A997" s="30" t="s">
        <v>500</v>
      </c>
      <c r="B997" s="44"/>
      <c r="C997" s="44" t="s">
        <v>100</v>
      </c>
      <c r="D997" s="44" t="s">
        <v>33</v>
      </c>
      <c r="E997" s="45" t="s">
        <v>380</v>
      </c>
      <c r="F997" s="44"/>
      <c r="G997" s="46">
        <f t="shared" ref="G997" si="243">G998</f>
        <v>0</v>
      </c>
    </row>
    <row r="998" spans="1:7" hidden="1">
      <c r="A998" s="80" t="s">
        <v>27</v>
      </c>
      <c r="B998" s="44"/>
      <c r="C998" s="44" t="s">
        <v>100</v>
      </c>
      <c r="D998" s="44" t="s">
        <v>33</v>
      </c>
      <c r="E998" s="45" t="s">
        <v>448</v>
      </c>
      <c r="F998" s="44"/>
      <c r="G998" s="46">
        <f t="shared" ref="G998" si="244">G1001+G999</f>
        <v>0</v>
      </c>
    </row>
    <row r="999" spans="1:7" hidden="1">
      <c r="A999" s="80" t="s">
        <v>292</v>
      </c>
      <c r="B999" s="44"/>
      <c r="C999" s="44" t="s">
        <v>100</v>
      </c>
      <c r="D999" s="44" t="s">
        <v>33</v>
      </c>
      <c r="E999" s="45" t="s">
        <v>647</v>
      </c>
      <c r="F999" s="44"/>
      <c r="G999" s="46">
        <f t="shared" ref="G999" si="245">SUM(G1000)</f>
        <v>0</v>
      </c>
    </row>
    <row r="1000" spans="1:7" ht="31.5" hidden="1">
      <c r="A1000" s="80" t="s">
        <v>41</v>
      </c>
      <c r="B1000" s="44"/>
      <c r="C1000" s="44" t="s">
        <v>100</v>
      </c>
      <c r="D1000" s="44" t="s">
        <v>33</v>
      </c>
      <c r="E1000" s="45" t="s">
        <v>647</v>
      </c>
      <c r="F1000" s="44" t="s">
        <v>78</v>
      </c>
      <c r="G1000" s="46"/>
    </row>
    <row r="1001" spans="1:7" hidden="1">
      <c r="A1001" s="30" t="s">
        <v>292</v>
      </c>
      <c r="B1001" s="44"/>
      <c r="C1001" s="44" t="s">
        <v>100</v>
      </c>
      <c r="D1001" s="44" t="s">
        <v>33</v>
      </c>
      <c r="E1001" s="45" t="s">
        <v>647</v>
      </c>
      <c r="F1001" s="44"/>
      <c r="G1001" s="46">
        <f t="shared" ref="G1001" si="246">G1002</f>
        <v>0</v>
      </c>
    </row>
    <row r="1002" spans="1:7" ht="31.5" hidden="1">
      <c r="A1002" s="80" t="s">
        <v>41</v>
      </c>
      <c r="B1002" s="44"/>
      <c r="C1002" s="44" t="s">
        <v>100</v>
      </c>
      <c r="D1002" s="44" t="s">
        <v>33</v>
      </c>
      <c r="E1002" s="45" t="s">
        <v>647</v>
      </c>
      <c r="F1002" s="44" t="s">
        <v>78</v>
      </c>
      <c r="G1002" s="46"/>
    </row>
    <row r="1003" spans="1:7" ht="31.5" customHeight="1">
      <c r="A1003" s="80" t="s">
        <v>497</v>
      </c>
      <c r="B1003" s="4"/>
      <c r="C1003" s="4" t="s">
        <v>100</v>
      </c>
      <c r="D1003" s="4" t="s">
        <v>33</v>
      </c>
      <c r="E1003" s="29" t="s">
        <v>282</v>
      </c>
      <c r="F1003" s="4"/>
      <c r="G1003" s="7">
        <f>SUM(G1004+G1080)</f>
        <v>2070874.2000000002</v>
      </c>
    </row>
    <row r="1004" spans="1:7" ht="31.5" customHeight="1">
      <c r="A1004" s="80" t="s">
        <v>624</v>
      </c>
      <c r="B1004" s="4"/>
      <c r="C1004" s="4" t="s">
        <v>100</v>
      </c>
      <c r="D1004" s="4" t="s">
        <v>33</v>
      </c>
      <c r="E1004" s="29" t="s">
        <v>550</v>
      </c>
      <c r="F1004" s="4"/>
      <c r="G1004" s="7">
        <f>SUM(G1005)+G1044+G1052+G1067+G1049+G1076</f>
        <v>1852493.7000000002</v>
      </c>
    </row>
    <row r="1005" spans="1:7" ht="18.75" customHeight="1">
      <c r="A1005" s="80" t="s">
        <v>27</v>
      </c>
      <c r="B1005" s="4"/>
      <c r="C1005" s="4" t="s">
        <v>100</v>
      </c>
      <c r="D1005" s="4" t="s">
        <v>33</v>
      </c>
      <c r="E1005" s="21" t="s">
        <v>551</v>
      </c>
      <c r="F1005" s="21"/>
      <c r="G1005" s="7">
        <f t="shared" ref="G1005" si="247">SUM(G1009+G1013+G1027+G1032)+G1024+G1030+G1021+G1019+G1016+G1035+G1037+G1039+G1006</f>
        <v>232689.5</v>
      </c>
    </row>
    <row r="1006" spans="1:7" ht="126">
      <c r="A1006" s="80" t="s">
        <v>976</v>
      </c>
      <c r="B1006" s="4"/>
      <c r="C1006" s="4" t="s">
        <v>100</v>
      </c>
      <c r="D1006" s="4" t="s">
        <v>33</v>
      </c>
      <c r="E1006" s="21" t="s">
        <v>939</v>
      </c>
      <c r="F1006" s="21"/>
      <c r="G1006" s="7">
        <f t="shared" ref="G1006" si="248">SUM(G1007:G1008)</f>
        <v>2027.9</v>
      </c>
    </row>
    <row r="1007" spans="1:7" ht="31.5">
      <c r="A1007" s="80" t="s">
        <v>41</v>
      </c>
      <c r="B1007" s="4"/>
      <c r="C1007" s="4" t="s">
        <v>100</v>
      </c>
      <c r="D1007" s="4" t="s">
        <v>33</v>
      </c>
      <c r="E1007" s="21" t="s">
        <v>939</v>
      </c>
      <c r="F1007" s="21">
        <v>200</v>
      </c>
      <c r="G1007" s="7">
        <v>717.5</v>
      </c>
    </row>
    <row r="1008" spans="1:7" ht="31.5">
      <c r="A1008" s="80" t="s">
        <v>199</v>
      </c>
      <c r="B1008" s="4"/>
      <c r="C1008" s="4" t="s">
        <v>100</v>
      </c>
      <c r="D1008" s="4" t="s">
        <v>33</v>
      </c>
      <c r="E1008" s="21" t="s">
        <v>939</v>
      </c>
      <c r="F1008" s="21">
        <v>600</v>
      </c>
      <c r="G1008" s="7">
        <v>1310.4000000000001</v>
      </c>
    </row>
    <row r="1009" spans="1:7" ht="14.25" customHeight="1">
      <c r="A1009" s="80" t="s">
        <v>292</v>
      </c>
      <c r="B1009" s="4"/>
      <c r="C1009" s="4" t="s">
        <v>100</v>
      </c>
      <c r="D1009" s="4" t="s">
        <v>33</v>
      </c>
      <c r="E1009" s="6" t="s">
        <v>564</v>
      </c>
      <c r="F1009" s="21"/>
      <c r="G1009" s="7">
        <f>SUM(G1010:G1012)</f>
        <v>2480.1</v>
      </c>
    </row>
    <row r="1010" spans="1:7" ht="31.5">
      <c r="A1010" s="80" t="s">
        <v>41</v>
      </c>
      <c r="B1010" s="4"/>
      <c r="C1010" s="4" t="s">
        <v>100</v>
      </c>
      <c r="D1010" s="4" t="s">
        <v>33</v>
      </c>
      <c r="E1010" s="6" t="s">
        <v>564</v>
      </c>
      <c r="F1010" s="21">
        <v>200</v>
      </c>
      <c r="G1010" s="7">
        <v>1368</v>
      </c>
    </row>
    <row r="1011" spans="1:7" hidden="1">
      <c r="A1011" s="80" t="s">
        <v>32</v>
      </c>
      <c r="B1011" s="4"/>
      <c r="C1011" s="4" t="s">
        <v>100</v>
      </c>
      <c r="D1011" s="4" t="s">
        <v>33</v>
      </c>
      <c r="E1011" s="6" t="s">
        <v>564</v>
      </c>
      <c r="F1011" s="21">
        <v>300</v>
      </c>
      <c r="G1011" s="7"/>
    </row>
    <row r="1012" spans="1:7" ht="31.5">
      <c r="A1012" s="80" t="s">
        <v>199</v>
      </c>
      <c r="B1012" s="4"/>
      <c r="C1012" s="4" t="s">
        <v>100</v>
      </c>
      <c r="D1012" s="4" t="s">
        <v>33</v>
      </c>
      <c r="E1012" s="6" t="s">
        <v>564</v>
      </c>
      <c r="F1012" s="21">
        <v>600</v>
      </c>
      <c r="G1012" s="7">
        <v>1112.0999999999999</v>
      </c>
    </row>
    <row r="1013" spans="1:7" ht="47.25">
      <c r="A1013" s="80" t="s">
        <v>570</v>
      </c>
      <c r="B1013" s="4"/>
      <c r="C1013" s="4" t="s">
        <v>100</v>
      </c>
      <c r="D1013" s="4" t="s">
        <v>33</v>
      </c>
      <c r="E1013" s="21" t="s">
        <v>571</v>
      </c>
      <c r="F1013" s="4"/>
      <c r="G1013" s="7">
        <f t="shared" ref="G1013" si="249">SUM(G1014:G1015)</f>
        <v>6634.6</v>
      </c>
    </row>
    <row r="1014" spans="1:7" ht="31.5">
      <c r="A1014" s="80" t="s">
        <v>41</v>
      </c>
      <c r="B1014" s="4"/>
      <c r="C1014" s="4" t="s">
        <v>100</v>
      </c>
      <c r="D1014" s="4" t="s">
        <v>33</v>
      </c>
      <c r="E1014" s="21" t="s">
        <v>571</v>
      </c>
      <c r="F1014" s="4" t="s">
        <v>78</v>
      </c>
      <c r="G1014" s="7">
        <v>2369</v>
      </c>
    </row>
    <row r="1015" spans="1:7" ht="31.5">
      <c r="A1015" s="80" t="s">
        <v>199</v>
      </c>
      <c r="B1015" s="4"/>
      <c r="C1015" s="4" t="s">
        <v>100</v>
      </c>
      <c r="D1015" s="4" t="s">
        <v>33</v>
      </c>
      <c r="E1015" s="21" t="s">
        <v>571</v>
      </c>
      <c r="F1015" s="4" t="s">
        <v>109</v>
      </c>
      <c r="G1015" s="7">
        <v>4265.6000000000004</v>
      </c>
    </row>
    <row r="1016" spans="1:7">
      <c r="A1016" s="80" t="s">
        <v>709</v>
      </c>
      <c r="B1016" s="4"/>
      <c r="C1016" s="4" t="s">
        <v>100</v>
      </c>
      <c r="D1016" s="4" t="s">
        <v>33</v>
      </c>
      <c r="E1016" s="21" t="s">
        <v>708</v>
      </c>
      <c r="F1016" s="4"/>
      <c r="G1016" s="7">
        <f t="shared" ref="G1016" si="250">SUM(G1017:G1018)</f>
        <v>1247.2</v>
      </c>
    </row>
    <row r="1017" spans="1:7" ht="31.5">
      <c r="A1017" s="80" t="s">
        <v>41</v>
      </c>
      <c r="B1017" s="4"/>
      <c r="C1017" s="4" t="s">
        <v>100</v>
      </c>
      <c r="D1017" s="4" t="s">
        <v>33</v>
      </c>
      <c r="E1017" s="21" t="s">
        <v>708</v>
      </c>
      <c r="F1017" s="4" t="s">
        <v>78</v>
      </c>
      <c r="G1017" s="7">
        <v>793.7</v>
      </c>
    </row>
    <row r="1018" spans="1:7" ht="31.5">
      <c r="A1018" s="80" t="s">
        <v>199</v>
      </c>
      <c r="B1018" s="4"/>
      <c r="C1018" s="4" t="s">
        <v>100</v>
      </c>
      <c r="D1018" s="4" t="s">
        <v>33</v>
      </c>
      <c r="E1018" s="21" t="s">
        <v>708</v>
      </c>
      <c r="F1018" s="4" t="s">
        <v>109</v>
      </c>
      <c r="G1018" s="7">
        <v>453.5</v>
      </c>
    </row>
    <row r="1019" spans="1:7" ht="31.5">
      <c r="A1019" s="80" t="s">
        <v>466</v>
      </c>
      <c r="B1019" s="4"/>
      <c r="C1019" s="4" t="s">
        <v>100</v>
      </c>
      <c r="D1019" s="4" t="s">
        <v>33</v>
      </c>
      <c r="E1019" s="21" t="s">
        <v>656</v>
      </c>
      <c r="F1019" s="4"/>
      <c r="G1019" s="7">
        <f t="shared" ref="G1019" si="251">SUM(G1020)</f>
        <v>350</v>
      </c>
    </row>
    <row r="1020" spans="1:7" ht="31.5">
      <c r="A1020" s="80" t="s">
        <v>41</v>
      </c>
      <c r="B1020" s="4"/>
      <c r="C1020" s="4" t="s">
        <v>100</v>
      </c>
      <c r="D1020" s="4" t="s">
        <v>33</v>
      </c>
      <c r="E1020" s="21" t="s">
        <v>656</v>
      </c>
      <c r="F1020" s="4" t="s">
        <v>78</v>
      </c>
      <c r="G1020" s="7">
        <v>350</v>
      </c>
    </row>
    <row r="1021" spans="1:7" ht="47.25">
      <c r="A1021" s="80" t="s">
        <v>866</v>
      </c>
      <c r="B1021" s="4"/>
      <c r="C1021" s="4" t="s">
        <v>100</v>
      </c>
      <c r="D1021" s="4" t="s">
        <v>33</v>
      </c>
      <c r="E1021" s="21" t="s">
        <v>654</v>
      </c>
      <c r="F1021" s="4"/>
      <c r="G1021" s="7">
        <f t="shared" ref="G1021" si="252">SUM(G1022:G1023)</f>
        <v>81589.399999999994</v>
      </c>
    </row>
    <row r="1022" spans="1:7" ht="47.25">
      <c r="A1022" s="2" t="s">
        <v>40</v>
      </c>
      <c r="B1022" s="4"/>
      <c r="C1022" s="4" t="s">
        <v>100</v>
      </c>
      <c r="D1022" s="4" t="s">
        <v>33</v>
      </c>
      <c r="E1022" s="21" t="s">
        <v>654</v>
      </c>
      <c r="F1022" s="4" t="s">
        <v>76</v>
      </c>
      <c r="G1022" s="7">
        <v>30395.1</v>
      </c>
    </row>
    <row r="1023" spans="1:7" ht="31.5">
      <c r="A1023" s="80" t="s">
        <v>199</v>
      </c>
      <c r="B1023" s="4"/>
      <c r="C1023" s="4" t="s">
        <v>100</v>
      </c>
      <c r="D1023" s="4" t="s">
        <v>33</v>
      </c>
      <c r="E1023" s="21" t="s">
        <v>654</v>
      </c>
      <c r="F1023" s="4" t="s">
        <v>109</v>
      </c>
      <c r="G1023" s="7">
        <v>51194.3</v>
      </c>
    </row>
    <row r="1024" spans="1:7" ht="47.25">
      <c r="A1024" s="56" t="s">
        <v>895</v>
      </c>
      <c r="B1024" s="4"/>
      <c r="C1024" s="4" t="s">
        <v>100</v>
      </c>
      <c r="D1024" s="4" t="s">
        <v>33</v>
      </c>
      <c r="E1024" s="21" t="s">
        <v>681</v>
      </c>
      <c r="F1024" s="4"/>
      <c r="G1024" s="7">
        <f t="shared" ref="G1024" si="253">SUM(G1025:G1026)</f>
        <v>108236.4</v>
      </c>
    </row>
    <row r="1025" spans="1:7" ht="31.5">
      <c r="A1025" s="80" t="s">
        <v>41</v>
      </c>
      <c r="B1025" s="4"/>
      <c r="C1025" s="4" t="s">
        <v>100</v>
      </c>
      <c r="D1025" s="4" t="s">
        <v>33</v>
      </c>
      <c r="E1025" s="21" t="s">
        <v>681</v>
      </c>
      <c r="F1025" s="4" t="s">
        <v>78</v>
      </c>
      <c r="G1025" s="7">
        <v>31825.9</v>
      </c>
    </row>
    <row r="1026" spans="1:7" ht="31.5">
      <c r="A1026" s="80" t="s">
        <v>199</v>
      </c>
      <c r="B1026" s="4"/>
      <c r="C1026" s="4" t="s">
        <v>100</v>
      </c>
      <c r="D1026" s="4" t="s">
        <v>33</v>
      </c>
      <c r="E1026" s="21" t="s">
        <v>681</v>
      </c>
      <c r="F1026" s="4" t="s">
        <v>109</v>
      </c>
      <c r="G1026" s="7">
        <v>76410.5</v>
      </c>
    </row>
    <row r="1027" spans="1:7" ht="47.25">
      <c r="A1027" s="80" t="s">
        <v>570</v>
      </c>
      <c r="B1027" s="4"/>
      <c r="C1027" s="4" t="s">
        <v>100</v>
      </c>
      <c r="D1027" s="4" t="s">
        <v>33</v>
      </c>
      <c r="E1027" s="6" t="s">
        <v>572</v>
      </c>
      <c r="F1027" s="21"/>
      <c r="G1027" s="7">
        <f>SUM(G1028:G1029)</f>
        <v>8495.2999999999993</v>
      </c>
    </row>
    <row r="1028" spans="1:7" ht="31.5">
      <c r="A1028" s="80" t="s">
        <v>41</v>
      </c>
      <c r="B1028" s="4"/>
      <c r="C1028" s="4" t="s">
        <v>100</v>
      </c>
      <c r="D1028" s="4" t="s">
        <v>33</v>
      </c>
      <c r="E1028" s="6" t="s">
        <v>572</v>
      </c>
      <c r="F1028" s="4" t="s">
        <v>78</v>
      </c>
      <c r="G1028" s="57">
        <v>2684</v>
      </c>
    </row>
    <row r="1029" spans="1:7" ht="31.5">
      <c r="A1029" s="80" t="s">
        <v>199</v>
      </c>
      <c r="B1029" s="4"/>
      <c r="C1029" s="4" t="s">
        <v>100</v>
      </c>
      <c r="D1029" s="4" t="s">
        <v>33</v>
      </c>
      <c r="E1029" s="6" t="s">
        <v>572</v>
      </c>
      <c r="F1029" s="4" t="s">
        <v>109</v>
      </c>
      <c r="G1029" s="57">
        <v>5811.3</v>
      </c>
    </row>
    <row r="1030" spans="1:7" ht="47.25" hidden="1">
      <c r="A1030" s="80" t="s">
        <v>649</v>
      </c>
      <c r="B1030" s="4"/>
      <c r="C1030" s="4" t="s">
        <v>100</v>
      </c>
      <c r="D1030" s="4" t="s">
        <v>33</v>
      </c>
      <c r="E1030" s="6" t="s">
        <v>648</v>
      </c>
      <c r="F1030" s="4"/>
      <c r="G1030" s="7">
        <f t="shared" ref="G1030" si="254">SUM(G1031)</f>
        <v>0</v>
      </c>
    </row>
    <row r="1031" spans="1:7" ht="31.5" hidden="1">
      <c r="A1031" s="80" t="s">
        <v>41</v>
      </c>
      <c r="B1031" s="4"/>
      <c r="C1031" s="4" t="s">
        <v>100</v>
      </c>
      <c r="D1031" s="4" t="s">
        <v>33</v>
      </c>
      <c r="E1031" s="6" t="s">
        <v>648</v>
      </c>
      <c r="F1031" s="4" t="s">
        <v>78</v>
      </c>
      <c r="G1031" s="7"/>
    </row>
    <row r="1032" spans="1:7" ht="47.25">
      <c r="A1032" s="80" t="s">
        <v>692</v>
      </c>
      <c r="B1032" s="4"/>
      <c r="C1032" s="4" t="s">
        <v>100</v>
      </c>
      <c r="D1032" s="4" t="s">
        <v>33</v>
      </c>
      <c r="E1032" s="21" t="s">
        <v>573</v>
      </c>
      <c r="F1032" s="4"/>
      <c r="G1032" s="7">
        <f>G1034+G1033</f>
        <v>17680.099999999999</v>
      </c>
    </row>
    <row r="1033" spans="1:7" ht="31.5">
      <c r="A1033" s="80" t="s">
        <v>41</v>
      </c>
      <c r="B1033" s="4"/>
      <c r="C1033" s="4" t="s">
        <v>100</v>
      </c>
      <c r="D1033" s="4" t="s">
        <v>33</v>
      </c>
      <c r="E1033" s="21" t="s">
        <v>573</v>
      </c>
      <c r="F1033" s="4" t="s">
        <v>78</v>
      </c>
      <c r="G1033" s="57">
        <v>6240.8</v>
      </c>
    </row>
    <row r="1034" spans="1:7" ht="31.5">
      <c r="A1034" s="80" t="s">
        <v>199</v>
      </c>
      <c r="B1034" s="4"/>
      <c r="C1034" s="4" t="s">
        <v>100</v>
      </c>
      <c r="D1034" s="4" t="s">
        <v>33</v>
      </c>
      <c r="E1034" s="21" t="s">
        <v>573</v>
      </c>
      <c r="F1034" s="4" t="s">
        <v>109</v>
      </c>
      <c r="G1034" s="57">
        <v>11439.3</v>
      </c>
    </row>
    <row r="1035" spans="1:7" ht="78.75" hidden="1">
      <c r="A1035" s="80" t="s">
        <v>384</v>
      </c>
      <c r="B1035" s="4"/>
      <c r="C1035" s="4" t="s">
        <v>100</v>
      </c>
      <c r="D1035" s="4" t="s">
        <v>33</v>
      </c>
      <c r="E1035" s="21" t="s">
        <v>730</v>
      </c>
      <c r="F1035" s="4"/>
      <c r="G1035" s="57">
        <f t="shared" ref="G1035" si="255">SUM(G1036)</f>
        <v>0</v>
      </c>
    </row>
    <row r="1036" spans="1:7" ht="31.5" hidden="1">
      <c r="A1036" s="80" t="s">
        <v>199</v>
      </c>
      <c r="B1036" s="4"/>
      <c r="C1036" s="4" t="s">
        <v>100</v>
      </c>
      <c r="D1036" s="4" t="s">
        <v>33</v>
      </c>
      <c r="E1036" s="21" t="s">
        <v>730</v>
      </c>
      <c r="F1036" s="4" t="s">
        <v>109</v>
      </c>
      <c r="G1036" s="57"/>
    </row>
    <row r="1037" spans="1:7" ht="31.5">
      <c r="A1037" s="80" t="s">
        <v>903</v>
      </c>
      <c r="B1037" s="4"/>
      <c r="C1037" s="4" t="s">
        <v>100</v>
      </c>
      <c r="D1037" s="4" t="s">
        <v>33</v>
      </c>
      <c r="E1037" s="21" t="s">
        <v>904</v>
      </c>
      <c r="F1037" s="4"/>
      <c r="G1037" s="57">
        <f t="shared" ref="G1037" si="256">SUM(G1038)</f>
        <v>801.8</v>
      </c>
    </row>
    <row r="1038" spans="1:7" ht="31.5">
      <c r="A1038" s="80" t="s">
        <v>199</v>
      </c>
      <c r="B1038" s="4"/>
      <c r="C1038" s="4" t="s">
        <v>100</v>
      </c>
      <c r="D1038" s="4" t="s">
        <v>33</v>
      </c>
      <c r="E1038" s="21" t="s">
        <v>904</v>
      </c>
      <c r="F1038" s="4" t="s">
        <v>109</v>
      </c>
      <c r="G1038" s="57">
        <v>801.8</v>
      </c>
    </row>
    <row r="1039" spans="1:7">
      <c r="A1039" s="80" t="s">
        <v>757</v>
      </c>
      <c r="B1039" s="4"/>
      <c r="C1039" s="4" t="s">
        <v>100</v>
      </c>
      <c r="D1039" s="4" t="s">
        <v>33</v>
      </c>
      <c r="E1039" s="21" t="s">
        <v>796</v>
      </c>
      <c r="F1039" s="4"/>
      <c r="G1039" s="57">
        <f>SUM(G1040+G1042)</f>
        <v>3146.7</v>
      </c>
    </row>
    <row r="1040" spans="1:7" ht="31.5">
      <c r="A1040" s="80" t="s">
        <v>938</v>
      </c>
      <c r="B1040" s="4"/>
      <c r="C1040" s="4" t="s">
        <v>100</v>
      </c>
      <c r="D1040" s="4" t="s">
        <v>33</v>
      </c>
      <c r="E1040" s="21" t="s">
        <v>934</v>
      </c>
      <c r="F1040" s="4"/>
      <c r="G1040" s="57">
        <f>SUM(G1041)</f>
        <v>3146.7</v>
      </c>
    </row>
    <row r="1041" spans="1:7" ht="31.5">
      <c r="A1041" s="80" t="s">
        <v>199</v>
      </c>
      <c r="B1041" s="4"/>
      <c r="C1041" s="4" t="s">
        <v>100</v>
      </c>
      <c r="D1041" s="4" t="s">
        <v>33</v>
      </c>
      <c r="E1041" s="21" t="s">
        <v>934</v>
      </c>
      <c r="F1041" s="4" t="s">
        <v>109</v>
      </c>
      <c r="G1041" s="57">
        <v>3146.7</v>
      </c>
    </row>
    <row r="1042" spans="1:7" hidden="1">
      <c r="A1042" s="80"/>
      <c r="B1042" s="4"/>
      <c r="C1042" s="4" t="s">
        <v>100</v>
      </c>
      <c r="D1042" s="4" t="s">
        <v>33</v>
      </c>
      <c r="E1042" s="21" t="s">
        <v>935</v>
      </c>
      <c r="F1042" s="4"/>
      <c r="G1042" s="57"/>
    </row>
    <row r="1043" spans="1:7" ht="31.5" hidden="1">
      <c r="A1043" s="80" t="s">
        <v>41</v>
      </c>
      <c r="B1043" s="4"/>
      <c r="C1043" s="4" t="s">
        <v>100</v>
      </c>
      <c r="D1043" s="4" t="s">
        <v>33</v>
      </c>
      <c r="E1043" s="21" t="s">
        <v>935</v>
      </c>
      <c r="F1043" s="4" t="s">
        <v>78</v>
      </c>
      <c r="G1043" s="57"/>
    </row>
    <row r="1044" spans="1:7" ht="47.25">
      <c r="A1044" s="80" t="s">
        <v>21</v>
      </c>
      <c r="B1044" s="4"/>
      <c r="C1044" s="4" t="s">
        <v>100</v>
      </c>
      <c r="D1044" s="4" t="s">
        <v>33</v>
      </c>
      <c r="E1044" s="6" t="s">
        <v>560</v>
      </c>
      <c r="F1044" s="4"/>
      <c r="G1044" s="7">
        <f>G1045+G1047</f>
        <v>1000687.6</v>
      </c>
    </row>
    <row r="1045" spans="1:7" ht="63">
      <c r="A1045" s="80" t="s">
        <v>339</v>
      </c>
      <c r="B1045" s="4"/>
      <c r="C1045" s="4" t="s">
        <v>100</v>
      </c>
      <c r="D1045" s="4" t="s">
        <v>33</v>
      </c>
      <c r="E1045" s="43" t="s">
        <v>561</v>
      </c>
      <c r="F1045" s="4"/>
      <c r="G1045" s="7">
        <f>G1046</f>
        <v>711192.6</v>
      </c>
    </row>
    <row r="1046" spans="1:7" ht="31.5">
      <c r="A1046" s="80" t="s">
        <v>108</v>
      </c>
      <c r="B1046" s="4"/>
      <c r="C1046" s="4" t="s">
        <v>100</v>
      </c>
      <c r="D1046" s="4" t="s">
        <v>33</v>
      </c>
      <c r="E1046" s="43" t="s">
        <v>561</v>
      </c>
      <c r="F1046" s="4" t="s">
        <v>109</v>
      </c>
      <c r="G1046" s="57">
        <v>711192.6</v>
      </c>
    </row>
    <row r="1047" spans="1:7">
      <c r="A1047" s="80" t="s">
        <v>292</v>
      </c>
      <c r="B1047" s="4"/>
      <c r="C1047" s="4" t="s">
        <v>100</v>
      </c>
      <c r="D1047" s="4" t="s">
        <v>33</v>
      </c>
      <c r="E1047" s="21" t="s">
        <v>562</v>
      </c>
      <c r="F1047" s="4"/>
      <c r="G1047" s="7">
        <f>G1048</f>
        <v>289495</v>
      </c>
    </row>
    <row r="1048" spans="1:7" ht="31.5">
      <c r="A1048" s="80" t="s">
        <v>199</v>
      </c>
      <c r="B1048" s="4"/>
      <c r="C1048" s="4" t="s">
        <v>100</v>
      </c>
      <c r="D1048" s="4" t="s">
        <v>33</v>
      </c>
      <c r="E1048" s="21" t="s">
        <v>562</v>
      </c>
      <c r="F1048" s="4" t="s">
        <v>109</v>
      </c>
      <c r="G1048" s="57">
        <v>289495</v>
      </c>
    </row>
    <row r="1049" spans="1:7">
      <c r="A1049" s="80" t="s">
        <v>288</v>
      </c>
      <c r="B1049" s="4"/>
      <c r="C1049" s="4" t="s">
        <v>100</v>
      </c>
      <c r="D1049" s="4" t="s">
        <v>33</v>
      </c>
      <c r="E1049" s="21" t="s">
        <v>646</v>
      </c>
      <c r="F1049" s="4"/>
      <c r="G1049" s="7">
        <f>SUM(G1050)</f>
        <v>4830.7</v>
      </c>
    </row>
    <row r="1050" spans="1:7">
      <c r="A1050" s="80" t="s">
        <v>292</v>
      </c>
      <c r="B1050" s="4"/>
      <c r="C1050" s="4" t="s">
        <v>100</v>
      </c>
      <c r="D1050" s="4" t="s">
        <v>33</v>
      </c>
      <c r="E1050" s="21" t="s">
        <v>580</v>
      </c>
      <c r="F1050" s="4"/>
      <c r="G1050" s="7">
        <f t="shared" ref="G1050" si="257">SUM(G1051)</f>
        <v>4830.7</v>
      </c>
    </row>
    <row r="1051" spans="1:7" ht="31.5">
      <c r="A1051" s="80" t="s">
        <v>199</v>
      </c>
      <c r="B1051" s="4"/>
      <c r="C1051" s="4" t="s">
        <v>100</v>
      </c>
      <c r="D1051" s="4" t="s">
        <v>33</v>
      </c>
      <c r="E1051" s="21" t="s">
        <v>580</v>
      </c>
      <c r="F1051" s="4" t="s">
        <v>109</v>
      </c>
      <c r="G1051" s="57">
        <v>4830.7</v>
      </c>
    </row>
    <row r="1052" spans="1:7" ht="31.5">
      <c r="A1052" s="80" t="s">
        <v>34</v>
      </c>
      <c r="B1052" s="4"/>
      <c r="C1052" s="4" t="s">
        <v>100</v>
      </c>
      <c r="D1052" s="4" t="s">
        <v>33</v>
      </c>
      <c r="E1052" s="6" t="s">
        <v>557</v>
      </c>
      <c r="F1052" s="4"/>
      <c r="G1052" s="7">
        <f>G1053+G1056+G1059+G1063</f>
        <v>604208.30000000005</v>
      </c>
    </row>
    <row r="1053" spans="1:7" ht="78.75">
      <c r="A1053" s="80" t="s">
        <v>338</v>
      </c>
      <c r="B1053" s="4"/>
      <c r="C1053" s="4" t="s">
        <v>100</v>
      </c>
      <c r="D1053" s="4" t="s">
        <v>33</v>
      </c>
      <c r="E1053" s="43" t="s">
        <v>574</v>
      </c>
      <c r="F1053" s="4"/>
      <c r="G1053" s="7">
        <f>G1054+G1055</f>
        <v>61217.2</v>
      </c>
    </row>
    <row r="1054" spans="1:7" ht="47.25">
      <c r="A1054" s="2" t="s">
        <v>40</v>
      </c>
      <c r="B1054" s="4"/>
      <c r="C1054" s="4" t="s">
        <v>100</v>
      </c>
      <c r="D1054" s="4" t="s">
        <v>33</v>
      </c>
      <c r="E1054" s="43" t="s">
        <v>574</v>
      </c>
      <c r="F1054" s="4" t="s">
        <v>76</v>
      </c>
      <c r="G1054" s="57">
        <v>57886.5</v>
      </c>
    </row>
    <row r="1055" spans="1:7" ht="31.5">
      <c r="A1055" s="80" t="s">
        <v>41</v>
      </c>
      <c r="B1055" s="4"/>
      <c r="C1055" s="4" t="s">
        <v>100</v>
      </c>
      <c r="D1055" s="4" t="s">
        <v>33</v>
      </c>
      <c r="E1055" s="43" t="s">
        <v>574</v>
      </c>
      <c r="F1055" s="4" t="s">
        <v>78</v>
      </c>
      <c r="G1055" s="57">
        <v>3330.7</v>
      </c>
    </row>
    <row r="1056" spans="1:7" ht="63">
      <c r="A1056" s="80" t="s">
        <v>339</v>
      </c>
      <c r="B1056" s="4"/>
      <c r="C1056" s="4" t="s">
        <v>100</v>
      </c>
      <c r="D1056" s="4" t="s">
        <v>33</v>
      </c>
      <c r="E1056" s="43" t="s">
        <v>575</v>
      </c>
      <c r="F1056" s="4"/>
      <c r="G1056" s="7">
        <f>G1057+G1058</f>
        <v>359772.6</v>
      </c>
    </row>
    <row r="1057" spans="1:7" ht="47.25">
      <c r="A1057" s="80" t="s">
        <v>40</v>
      </c>
      <c r="B1057" s="4"/>
      <c r="C1057" s="4" t="s">
        <v>100</v>
      </c>
      <c r="D1057" s="4" t="s">
        <v>33</v>
      </c>
      <c r="E1057" s="43" t="s">
        <v>575</v>
      </c>
      <c r="F1057" s="4" t="s">
        <v>76</v>
      </c>
      <c r="G1057" s="7">
        <v>352106.5</v>
      </c>
    </row>
    <row r="1058" spans="1:7" ht="31.5">
      <c r="A1058" s="80" t="s">
        <v>41</v>
      </c>
      <c r="B1058" s="4"/>
      <c r="C1058" s="4" t="s">
        <v>100</v>
      </c>
      <c r="D1058" s="4" t="s">
        <v>33</v>
      </c>
      <c r="E1058" s="43" t="s">
        <v>575</v>
      </c>
      <c r="F1058" s="4" t="s">
        <v>78</v>
      </c>
      <c r="G1058" s="7">
        <v>7666.1</v>
      </c>
    </row>
    <row r="1059" spans="1:7">
      <c r="A1059" s="80" t="s">
        <v>292</v>
      </c>
      <c r="B1059" s="4"/>
      <c r="C1059" s="4" t="s">
        <v>100</v>
      </c>
      <c r="D1059" s="4" t="s">
        <v>33</v>
      </c>
      <c r="E1059" s="29" t="s">
        <v>576</v>
      </c>
      <c r="F1059" s="29"/>
      <c r="G1059" s="7">
        <f>G1060+G1061+G1062</f>
        <v>164178</v>
      </c>
    </row>
    <row r="1060" spans="1:7" ht="47.25">
      <c r="A1060" s="2" t="s">
        <v>40</v>
      </c>
      <c r="B1060" s="4"/>
      <c r="C1060" s="4" t="s">
        <v>100</v>
      </c>
      <c r="D1060" s="4" t="s">
        <v>33</v>
      </c>
      <c r="E1060" s="29" t="s">
        <v>576</v>
      </c>
      <c r="F1060" s="4" t="s">
        <v>76</v>
      </c>
      <c r="G1060" s="7">
        <v>92653.5</v>
      </c>
    </row>
    <row r="1061" spans="1:7" ht="31.5">
      <c r="A1061" s="80" t="s">
        <v>41</v>
      </c>
      <c r="B1061" s="4"/>
      <c r="C1061" s="4" t="s">
        <v>100</v>
      </c>
      <c r="D1061" s="4" t="s">
        <v>33</v>
      </c>
      <c r="E1061" s="29" t="s">
        <v>576</v>
      </c>
      <c r="F1061" s="4" t="s">
        <v>78</v>
      </c>
      <c r="G1061" s="7">
        <v>64875.9</v>
      </c>
    </row>
    <row r="1062" spans="1:7">
      <c r="A1062" s="80" t="s">
        <v>18</v>
      </c>
      <c r="B1062" s="4"/>
      <c r="C1062" s="4" t="s">
        <v>100</v>
      </c>
      <c r="D1062" s="4" t="s">
        <v>33</v>
      </c>
      <c r="E1062" s="29" t="s">
        <v>576</v>
      </c>
      <c r="F1062" s="4" t="s">
        <v>83</v>
      </c>
      <c r="G1062" s="7">
        <v>6648.6</v>
      </c>
    </row>
    <row r="1063" spans="1:7" ht="31.5">
      <c r="A1063" s="80" t="s">
        <v>466</v>
      </c>
      <c r="B1063" s="4"/>
      <c r="C1063" s="4" t="s">
        <v>100</v>
      </c>
      <c r="D1063" s="4" t="s">
        <v>33</v>
      </c>
      <c r="E1063" s="21" t="s">
        <v>577</v>
      </c>
      <c r="F1063" s="21"/>
      <c r="G1063" s="7">
        <f>G1064+G1065+G1066</f>
        <v>19040.5</v>
      </c>
    </row>
    <row r="1064" spans="1:7" ht="47.25">
      <c r="A1064" s="2" t="s">
        <v>40</v>
      </c>
      <c r="B1064" s="4"/>
      <c r="C1064" s="4" t="s">
        <v>100</v>
      </c>
      <c r="D1064" s="4" t="s">
        <v>33</v>
      </c>
      <c r="E1064" s="21" t="s">
        <v>577</v>
      </c>
      <c r="F1064" s="21">
        <v>100</v>
      </c>
      <c r="G1064" s="57">
        <v>11157.7</v>
      </c>
    </row>
    <row r="1065" spans="1:7" ht="31.5">
      <c r="A1065" s="80" t="s">
        <v>41</v>
      </c>
      <c r="B1065" s="4"/>
      <c r="C1065" s="4" t="s">
        <v>100</v>
      </c>
      <c r="D1065" s="4" t="s">
        <v>33</v>
      </c>
      <c r="E1065" s="21" t="s">
        <v>577</v>
      </c>
      <c r="F1065" s="21">
        <v>200</v>
      </c>
      <c r="G1065" s="57">
        <v>6800.4</v>
      </c>
    </row>
    <row r="1066" spans="1:7">
      <c r="A1066" s="80" t="s">
        <v>18</v>
      </c>
      <c r="B1066" s="4"/>
      <c r="C1066" s="4" t="s">
        <v>100</v>
      </c>
      <c r="D1066" s="4" t="s">
        <v>33</v>
      </c>
      <c r="E1066" s="21" t="s">
        <v>577</v>
      </c>
      <c r="F1066" s="21">
        <v>800</v>
      </c>
      <c r="G1066" s="57">
        <v>1082.4000000000001</v>
      </c>
    </row>
    <row r="1067" spans="1:7">
      <c r="A1067" s="47" t="s">
        <v>791</v>
      </c>
      <c r="B1067" s="4"/>
      <c r="C1067" s="4" t="s">
        <v>100</v>
      </c>
      <c r="D1067" s="4" t="s">
        <v>33</v>
      </c>
      <c r="E1067" s="6" t="s">
        <v>578</v>
      </c>
      <c r="F1067" s="4"/>
      <c r="G1067" s="7">
        <f>G1074+G1068+G1072+G1070</f>
        <v>1413.5</v>
      </c>
    </row>
    <row r="1068" spans="1:7" ht="47.25" hidden="1">
      <c r="A1068" s="80" t="s">
        <v>690</v>
      </c>
      <c r="B1068" s="4"/>
      <c r="C1068" s="4" t="s">
        <v>100</v>
      </c>
      <c r="D1068" s="4" t="s">
        <v>33</v>
      </c>
      <c r="E1068" s="6" t="s">
        <v>896</v>
      </c>
      <c r="F1068" s="4"/>
      <c r="G1068" s="7">
        <f t="shared" ref="G1068" si="258">SUM(G1069)</f>
        <v>0</v>
      </c>
    </row>
    <row r="1069" spans="1:7" ht="31.5" hidden="1">
      <c r="A1069" s="80" t="s">
        <v>41</v>
      </c>
      <c r="B1069" s="4"/>
      <c r="C1069" s="4" t="s">
        <v>100</v>
      </c>
      <c r="D1069" s="4" t="s">
        <v>33</v>
      </c>
      <c r="E1069" s="6" t="s">
        <v>896</v>
      </c>
      <c r="F1069" s="4" t="s">
        <v>78</v>
      </c>
      <c r="G1069" s="57"/>
    </row>
    <row r="1070" spans="1:7" hidden="1">
      <c r="A1070" s="56" t="s">
        <v>873</v>
      </c>
      <c r="B1070" s="76"/>
      <c r="C1070" s="76" t="s">
        <v>100</v>
      </c>
      <c r="D1070" s="76" t="s">
        <v>33</v>
      </c>
      <c r="E1070" s="6" t="s">
        <v>898</v>
      </c>
      <c r="F1070" s="76"/>
      <c r="G1070" s="57">
        <f>G1071</f>
        <v>0</v>
      </c>
    </row>
    <row r="1071" spans="1:7" ht="31.5" hidden="1">
      <c r="A1071" s="56" t="s">
        <v>199</v>
      </c>
      <c r="B1071" s="76"/>
      <c r="C1071" s="76" t="s">
        <v>100</v>
      </c>
      <c r="D1071" s="76" t="s">
        <v>33</v>
      </c>
      <c r="E1071" s="6" t="s">
        <v>898</v>
      </c>
      <c r="F1071" s="76" t="s">
        <v>109</v>
      </c>
      <c r="G1071" s="57"/>
    </row>
    <row r="1072" spans="1:7" ht="47.25" hidden="1">
      <c r="A1072" s="80" t="s">
        <v>733</v>
      </c>
      <c r="B1072" s="4"/>
      <c r="C1072" s="4" t="s">
        <v>100</v>
      </c>
      <c r="D1072" s="4" t="s">
        <v>33</v>
      </c>
      <c r="E1072" s="6" t="s">
        <v>897</v>
      </c>
      <c r="F1072" s="4"/>
      <c r="G1072" s="57">
        <f t="shared" ref="G1072" si="259">SUM(G1073)</f>
        <v>0</v>
      </c>
    </row>
    <row r="1073" spans="1:7" ht="31.5" hidden="1">
      <c r="A1073" s="80" t="s">
        <v>41</v>
      </c>
      <c r="B1073" s="4"/>
      <c r="C1073" s="4" t="s">
        <v>100</v>
      </c>
      <c r="D1073" s="4" t="s">
        <v>33</v>
      </c>
      <c r="E1073" s="6" t="s">
        <v>897</v>
      </c>
      <c r="F1073" s="4" t="s">
        <v>78</v>
      </c>
      <c r="G1073" s="57"/>
    </row>
    <row r="1074" spans="1:7" ht="31.5">
      <c r="A1074" s="80" t="s">
        <v>388</v>
      </c>
      <c r="B1074" s="4"/>
      <c r="C1074" s="4" t="s">
        <v>100</v>
      </c>
      <c r="D1074" s="4" t="s">
        <v>33</v>
      </c>
      <c r="E1074" s="6" t="s">
        <v>579</v>
      </c>
      <c r="F1074" s="4"/>
      <c r="G1074" s="7">
        <f t="shared" ref="G1074" si="260">G1075</f>
        <v>1413.5</v>
      </c>
    </row>
    <row r="1075" spans="1:7" ht="31.5">
      <c r="A1075" s="80" t="s">
        <v>199</v>
      </c>
      <c r="B1075" s="4"/>
      <c r="C1075" s="4" t="s">
        <v>100</v>
      </c>
      <c r="D1075" s="4" t="s">
        <v>33</v>
      </c>
      <c r="E1075" s="6" t="s">
        <v>579</v>
      </c>
      <c r="F1075" s="4" t="s">
        <v>109</v>
      </c>
      <c r="G1075" s="57">
        <v>1413.5</v>
      </c>
    </row>
    <row r="1076" spans="1:7" ht="31.5">
      <c r="A1076" s="79" t="s">
        <v>890</v>
      </c>
      <c r="B1076" s="4"/>
      <c r="C1076" s="4" t="s">
        <v>100</v>
      </c>
      <c r="D1076" s="4" t="s">
        <v>33</v>
      </c>
      <c r="E1076" s="6" t="s">
        <v>891</v>
      </c>
      <c r="F1076" s="4"/>
      <c r="G1076" s="7">
        <f t="shared" ref="G1076" si="261">SUM(G1077)</f>
        <v>8664.1</v>
      </c>
    </row>
    <row r="1077" spans="1:7" ht="47.25">
      <c r="A1077" s="80" t="s">
        <v>892</v>
      </c>
      <c r="B1077" s="4"/>
      <c r="C1077" s="4" t="s">
        <v>100</v>
      </c>
      <c r="D1077" s="4" t="s">
        <v>33</v>
      </c>
      <c r="E1077" s="6" t="s">
        <v>902</v>
      </c>
      <c r="F1077" s="4"/>
      <c r="G1077" s="7">
        <f t="shared" ref="G1077" si="262">SUM(G1078:G1079)</f>
        <v>8664.1</v>
      </c>
    </row>
    <row r="1078" spans="1:7" ht="47.25">
      <c r="A1078" s="2" t="s">
        <v>40</v>
      </c>
      <c r="B1078" s="4"/>
      <c r="C1078" s="4" t="s">
        <v>100</v>
      </c>
      <c r="D1078" s="4" t="s">
        <v>33</v>
      </c>
      <c r="E1078" s="6" t="s">
        <v>902</v>
      </c>
      <c r="F1078" s="4" t="s">
        <v>76</v>
      </c>
      <c r="G1078" s="57">
        <v>3377.5</v>
      </c>
    </row>
    <row r="1079" spans="1:7" ht="31.5">
      <c r="A1079" s="80" t="s">
        <v>199</v>
      </c>
      <c r="B1079" s="4"/>
      <c r="C1079" s="4" t="s">
        <v>100</v>
      </c>
      <c r="D1079" s="4" t="s">
        <v>33</v>
      </c>
      <c r="E1079" s="6" t="s">
        <v>902</v>
      </c>
      <c r="F1079" s="4" t="s">
        <v>109</v>
      </c>
      <c r="G1079" s="57">
        <v>5286.6</v>
      </c>
    </row>
    <row r="1080" spans="1:7" ht="47.25">
      <c r="A1080" s="80" t="s">
        <v>499</v>
      </c>
      <c r="B1080" s="4"/>
      <c r="C1080" s="4" t="s">
        <v>100</v>
      </c>
      <c r="D1080" s="4" t="s">
        <v>33</v>
      </c>
      <c r="E1080" s="29" t="s">
        <v>290</v>
      </c>
      <c r="F1080" s="4"/>
      <c r="G1080" s="7">
        <f>G1081+G1097</f>
        <v>218380.5</v>
      </c>
    </row>
    <row r="1081" spans="1:7">
      <c r="A1081" s="80" t="s">
        <v>27</v>
      </c>
      <c r="B1081" s="4"/>
      <c r="C1081" s="4" t="s">
        <v>100</v>
      </c>
      <c r="D1081" s="4" t="s">
        <v>33</v>
      </c>
      <c r="E1081" s="29" t="s">
        <v>291</v>
      </c>
      <c r="F1081" s="4"/>
      <c r="G1081" s="7">
        <f t="shared" ref="G1081" si="263">SUM(G1082+G1083+G1084+G1087+G1089+G1092)+G1094</f>
        <v>218380.5</v>
      </c>
    </row>
    <row r="1082" spans="1:7" ht="31.5">
      <c r="A1082" s="80" t="s">
        <v>41</v>
      </c>
      <c r="B1082" s="4"/>
      <c r="C1082" s="4" t="s">
        <v>100</v>
      </c>
      <c r="D1082" s="4" t="s">
        <v>33</v>
      </c>
      <c r="E1082" s="29" t="s">
        <v>291</v>
      </c>
      <c r="F1082" s="4" t="s">
        <v>78</v>
      </c>
      <c r="G1082" s="57">
        <v>32764.6</v>
      </c>
    </row>
    <row r="1083" spans="1:7" ht="31.5">
      <c r="A1083" s="80" t="s">
        <v>199</v>
      </c>
      <c r="B1083" s="4"/>
      <c r="C1083" s="4" t="s">
        <v>100</v>
      </c>
      <c r="D1083" s="4" t="s">
        <v>33</v>
      </c>
      <c r="E1083" s="29" t="s">
        <v>291</v>
      </c>
      <c r="F1083" s="4" t="s">
        <v>109</v>
      </c>
      <c r="G1083" s="57">
        <v>53515.1</v>
      </c>
    </row>
    <row r="1084" spans="1:7">
      <c r="A1084" s="80" t="s">
        <v>867</v>
      </c>
      <c r="B1084" s="4"/>
      <c r="C1084" s="4" t="s">
        <v>100</v>
      </c>
      <c r="D1084" s="4" t="s">
        <v>33</v>
      </c>
      <c r="E1084" s="29" t="s">
        <v>868</v>
      </c>
      <c r="F1084" s="4"/>
      <c r="G1084" s="57">
        <f>G1085+G1086</f>
        <v>122840.3</v>
      </c>
    </row>
    <row r="1085" spans="1:7" ht="31.5">
      <c r="A1085" s="80" t="s">
        <v>41</v>
      </c>
      <c r="B1085" s="4"/>
      <c r="C1085" s="4" t="s">
        <v>100</v>
      </c>
      <c r="D1085" s="4" t="s">
        <v>33</v>
      </c>
      <c r="E1085" s="29" t="s">
        <v>868</v>
      </c>
      <c r="F1085" s="4" t="s">
        <v>78</v>
      </c>
      <c r="G1085" s="57">
        <v>74592.3</v>
      </c>
    </row>
    <row r="1086" spans="1:7" ht="31.5">
      <c r="A1086" s="80" t="s">
        <v>199</v>
      </c>
      <c r="B1086" s="4"/>
      <c r="C1086" s="4" t="s">
        <v>100</v>
      </c>
      <c r="D1086" s="4" t="s">
        <v>33</v>
      </c>
      <c r="E1086" s="29" t="s">
        <v>868</v>
      </c>
      <c r="F1086" s="4" t="s">
        <v>109</v>
      </c>
      <c r="G1086" s="57">
        <v>48248</v>
      </c>
    </row>
    <row r="1087" spans="1:7" ht="31.5">
      <c r="A1087" s="80" t="s">
        <v>582</v>
      </c>
      <c r="B1087" s="4"/>
      <c r="C1087" s="4" t="s">
        <v>100</v>
      </c>
      <c r="D1087" s="4" t="s">
        <v>33</v>
      </c>
      <c r="E1087" s="29" t="s">
        <v>583</v>
      </c>
      <c r="F1087" s="4"/>
      <c r="G1087" s="7">
        <f>G1088</f>
        <v>1020.5</v>
      </c>
    </row>
    <row r="1088" spans="1:7" ht="31.5">
      <c r="A1088" s="80" t="s">
        <v>41</v>
      </c>
      <c r="B1088" s="4"/>
      <c r="C1088" s="4" t="s">
        <v>100</v>
      </c>
      <c r="D1088" s="4" t="s">
        <v>33</v>
      </c>
      <c r="E1088" s="29" t="s">
        <v>583</v>
      </c>
      <c r="F1088" s="4" t="s">
        <v>78</v>
      </c>
      <c r="G1088" s="57">
        <v>1020.5</v>
      </c>
    </row>
    <row r="1089" spans="1:7" ht="47.25">
      <c r="A1089" s="56" t="s">
        <v>869</v>
      </c>
      <c r="B1089" s="76"/>
      <c r="C1089" s="76" t="s">
        <v>100</v>
      </c>
      <c r="D1089" s="76" t="s">
        <v>33</v>
      </c>
      <c r="E1089" s="77" t="s">
        <v>870</v>
      </c>
      <c r="F1089" s="76"/>
      <c r="G1089" s="57">
        <f>G1090+G1091</f>
        <v>3616.8</v>
      </c>
    </row>
    <row r="1090" spans="1:7" ht="31.5">
      <c r="A1090" s="56" t="s">
        <v>41</v>
      </c>
      <c r="B1090" s="76"/>
      <c r="C1090" s="76" t="s">
        <v>100</v>
      </c>
      <c r="D1090" s="76" t="s">
        <v>33</v>
      </c>
      <c r="E1090" s="77" t="s">
        <v>870</v>
      </c>
      <c r="F1090" s="76" t="s">
        <v>78</v>
      </c>
      <c r="G1090" s="57">
        <v>2700.6</v>
      </c>
    </row>
    <row r="1091" spans="1:7" ht="31.5">
      <c r="A1091" s="56" t="s">
        <v>199</v>
      </c>
      <c r="B1091" s="76"/>
      <c r="C1091" s="76" t="s">
        <v>100</v>
      </c>
      <c r="D1091" s="76" t="s">
        <v>33</v>
      </c>
      <c r="E1091" s="77" t="s">
        <v>870</v>
      </c>
      <c r="F1091" s="76" t="s">
        <v>109</v>
      </c>
      <c r="G1091" s="57">
        <v>916.2</v>
      </c>
    </row>
    <row r="1092" spans="1:7" ht="31.5" hidden="1">
      <c r="A1092" s="78" t="s">
        <v>871</v>
      </c>
      <c r="B1092" s="76"/>
      <c r="C1092" s="76" t="s">
        <v>100</v>
      </c>
      <c r="D1092" s="76" t="s">
        <v>33</v>
      </c>
      <c r="E1092" s="77" t="s">
        <v>872</v>
      </c>
      <c r="F1092" s="76"/>
      <c r="G1092" s="57">
        <f>G1093</f>
        <v>0</v>
      </c>
    </row>
    <row r="1093" spans="1:7" ht="31.5" hidden="1">
      <c r="A1093" s="56" t="s">
        <v>41</v>
      </c>
      <c r="B1093" s="76"/>
      <c r="C1093" s="76" t="s">
        <v>100</v>
      </c>
      <c r="D1093" s="76" t="s">
        <v>33</v>
      </c>
      <c r="E1093" s="77" t="s">
        <v>872</v>
      </c>
      <c r="F1093" s="76" t="s">
        <v>78</v>
      </c>
      <c r="G1093" s="57"/>
    </row>
    <row r="1094" spans="1:7">
      <c r="A1094" s="80" t="s">
        <v>757</v>
      </c>
      <c r="B1094" s="4"/>
      <c r="C1094" s="4" t="s">
        <v>100</v>
      </c>
      <c r="D1094" s="4" t="s">
        <v>33</v>
      </c>
      <c r="E1094" s="29" t="s">
        <v>797</v>
      </c>
      <c r="F1094" s="4"/>
      <c r="G1094" s="57">
        <f>SUM(G1095)</f>
        <v>4623.2</v>
      </c>
    </row>
    <row r="1095" spans="1:7" ht="31.5">
      <c r="A1095" s="80" t="s">
        <v>936</v>
      </c>
      <c r="B1095" s="4"/>
      <c r="C1095" s="4" t="s">
        <v>100</v>
      </c>
      <c r="D1095" s="4" t="s">
        <v>33</v>
      </c>
      <c r="E1095" s="29" t="s">
        <v>937</v>
      </c>
      <c r="F1095" s="4"/>
      <c r="G1095" s="57">
        <f>SUM(G1096)</f>
        <v>4623.2</v>
      </c>
    </row>
    <row r="1096" spans="1:7" ht="31.5">
      <c r="A1096" s="80" t="s">
        <v>41</v>
      </c>
      <c r="B1096" s="4"/>
      <c r="C1096" s="4" t="s">
        <v>100</v>
      </c>
      <c r="D1096" s="4" t="s">
        <v>33</v>
      </c>
      <c r="E1096" s="29" t="s">
        <v>937</v>
      </c>
      <c r="F1096" s="4" t="s">
        <v>78</v>
      </c>
      <c r="G1096" s="57">
        <v>4623.2</v>
      </c>
    </row>
    <row r="1097" spans="1:7" hidden="1">
      <c r="A1097" s="80" t="s">
        <v>227</v>
      </c>
      <c r="B1097" s="4"/>
      <c r="C1097" s="4" t="s">
        <v>100</v>
      </c>
      <c r="D1097" s="4" t="s">
        <v>33</v>
      </c>
      <c r="E1097" s="29" t="s">
        <v>586</v>
      </c>
      <c r="F1097" s="4"/>
      <c r="G1097" s="7">
        <f t="shared" ref="G1097:G1098" si="264">SUM(G1098)</f>
        <v>0</v>
      </c>
    </row>
    <row r="1098" spans="1:7" ht="31.5" hidden="1" customHeight="1">
      <c r="A1098" s="80" t="s">
        <v>582</v>
      </c>
      <c r="B1098" s="4"/>
      <c r="C1098" s="4" t="s">
        <v>100</v>
      </c>
      <c r="D1098" s="4" t="s">
        <v>33</v>
      </c>
      <c r="E1098" s="29" t="s">
        <v>584</v>
      </c>
      <c r="F1098" s="4"/>
      <c r="G1098" s="7">
        <f t="shared" si="264"/>
        <v>0</v>
      </c>
    </row>
    <row r="1099" spans="1:7" ht="31.5" hidden="1" customHeight="1">
      <c r="A1099" s="80" t="s">
        <v>199</v>
      </c>
      <c r="B1099" s="4"/>
      <c r="C1099" s="4" t="s">
        <v>100</v>
      </c>
      <c r="D1099" s="4" t="s">
        <v>33</v>
      </c>
      <c r="E1099" s="29" t="s">
        <v>584</v>
      </c>
      <c r="F1099" s="4" t="s">
        <v>109</v>
      </c>
      <c r="G1099" s="57"/>
    </row>
    <row r="1100" spans="1:7" ht="31.5">
      <c r="A1100" s="80" t="s">
        <v>495</v>
      </c>
      <c r="B1100" s="4"/>
      <c r="C1100" s="4" t="s">
        <v>100</v>
      </c>
      <c r="D1100" s="4" t="s">
        <v>33</v>
      </c>
      <c r="E1100" s="29" t="s">
        <v>14</v>
      </c>
      <c r="F1100" s="4"/>
      <c r="G1100" s="7">
        <f t="shared" ref="G1100:G1102" si="265">G1101</f>
        <v>30</v>
      </c>
    </row>
    <row r="1101" spans="1:7">
      <c r="A1101" s="80" t="s">
        <v>836</v>
      </c>
      <c r="B1101" s="4"/>
      <c r="C1101" s="4" t="s">
        <v>100</v>
      </c>
      <c r="D1101" s="4" t="s">
        <v>33</v>
      </c>
      <c r="E1101" s="29" t="s">
        <v>55</v>
      </c>
      <c r="F1101" s="4"/>
      <c r="G1101" s="7">
        <f t="shared" si="265"/>
        <v>30</v>
      </c>
    </row>
    <row r="1102" spans="1:7">
      <c r="A1102" s="80" t="s">
        <v>27</v>
      </c>
      <c r="B1102" s="4"/>
      <c r="C1102" s="4" t="s">
        <v>100</v>
      </c>
      <c r="D1102" s="4" t="s">
        <v>33</v>
      </c>
      <c r="E1102" s="21" t="s">
        <v>355</v>
      </c>
      <c r="F1102" s="21"/>
      <c r="G1102" s="7">
        <f t="shared" si="265"/>
        <v>30</v>
      </c>
    </row>
    <row r="1103" spans="1:7">
      <c r="A1103" s="80" t="s">
        <v>29</v>
      </c>
      <c r="B1103" s="4"/>
      <c r="C1103" s="4" t="s">
        <v>100</v>
      </c>
      <c r="D1103" s="4" t="s">
        <v>33</v>
      </c>
      <c r="E1103" s="29" t="s">
        <v>356</v>
      </c>
      <c r="F1103" s="4"/>
      <c r="G1103" s="7">
        <f>G1105+G1104</f>
        <v>30</v>
      </c>
    </row>
    <row r="1104" spans="1:7" ht="31.5">
      <c r="A1104" s="80" t="s">
        <v>41</v>
      </c>
      <c r="B1104" s="4"/>
      <c r="C1104" s="4" t="s">
        <v>100</v>
      </c>
      <c r="D1104" s="4" t="s">
        <v>33</v>
      </c>
      <c r="E1104" s="29" t="s">
        <v>356</v>
      </c>
      <c r="F1104" s="4" t="s">
        <v>78</v>
      </c>
      <c r="G1104" s="7">
        <v>16.8</v>
      </c>
    </row>
    <row r="1105" spans="1:7" ht="31.5">
      <c r="A1105" s="80" t="s">
        <v>199</v>
      </c>
      <c r="B1105" s="4"/>
      <c r="C1105" s="4" t="s">
        <v>100</v>
      </c>
      <c r="D1105" s="4" t="s">
        <v>33</v>
      </c>
      <c r="E1105" s="29" t="s">
        <v>356</v>
      </c>
      <c r="F1105" s="4" t="s">
        <v>109</v>
      </c>
      <c r="G1105" s="7">
        <v>13.2</v>
      </c>
    </row>
    <row r="1106" spans="1:7" ht="31.5" hidden="1">
      <c r="A1106" s="80" t="s">
        <v>792</v>
      </c>
      <c r="B1106" s="4"/>
      <c r="C1106" s="4" t="s">
        <v>100</v>
      </c>
      <c r="D1106" s="4" t="s">
        <v>33</v>
      </c>
      <c r="E1106" s="29" t="s">
        <v>682</v>
      </c>
      <c r="F1106" s="4"/>
      <c r="G1106" s="7">
        <f t="shared" ref="G1106:G1107" si="266">G1107</f>
        <v>0</v>
      </c>
    </row>
    <row r="1107" spans="1:7" hidden="1">
      <c r="A1107" s="80" t="s">
        <v>27</v>
      </c>
      <c r="B1107" s="4"/>
      <c r="C1107" s="4" t="s">
        <v>100</v>
      </c>
      <c r="D1107" s="4" t="s">
        <v>33</v>
      </c>
      <c r="E1107" s="29" t="s">
        <v>683</v>
      </c>
      <c r="F1107" s="4"/>
      <c r="G1107" s="7">
        <f t="shared" si="266"/>
        <v>0</v>
      </c>
    </row>
    <row r="1108" spans="1:7" ht="31.5" hidden="1">
      <c r="A1108" s="80" t="s">
        <v>41</v>
      </c>
      <c r="B1108" s="4"/>
      <c r="C1108" s="4" t="s">
        <v>100</v>
      </c>
      <c r="D1108" s="4" t="s">
        <v>33</v>
      </c>
      <c r="E1108" s="29" t="s">
        <v>683</v>
      </c>
      <c r="F1108" s="4" t="s">
        <v>78</v>
      </c>
      <c r="G1108" s="57"/>
    </row>
    <row r="1109" spans="1:7">
      <c r="A1109" s="80" t="s">
        <v>101</v>
      </c>
      <c r="B1109" s="4"/>
      <c r="C1109" s="4" t="s">
        <v>100</v>
      </c>
      <c r="D1109" s="4" t="s">
        <v>43</v>
      </c>
      <c r="E1109" s="4"/>
      <c r="F1109" s="4"/>
      <c r="G1109" s="7">
        <f>G1110</f>
        <v>194308.2</v>
      </c>
    </row>
    <row r="1110" spans="1:7" ht="31.5">
      <c r="A1110" s="80" t="s">
        <v>497</v>
      </c>
      <c r="B1110" s="4"/>
      <c r="C1110" s="4" t="s">
        <v>100</v>
      </c>
      <c r="D1110" s="4" t="s">
        <v>43</v>
      </c>
      <c r="E1110" s="43" t="s">
        <v>282</v>
      </c>
      <c r="F1110" s="4"/>
      <c r="G1110" s="7">
        <f>SUM(G1111)+G1132</f>
        <v>194308.2</v>
      </c>
    </row>
    <row r="1111" spans="1:7" ht="31.5">
      <c r="A1111" s="80" t="s">
        <v>624</v>
      </c>
      <c r="B1111" s="4"/>
      <c r="C1111" s="4" t="s">
        <v>100</v>
      </c>
      <c r="D1111" s="4" t="s">
        <v>43</v>
      </c>
      <c r="E1111" s="29" t="s">
        <v>550</v>
      </c>
      <c r="F1111" s="4"/>
      <c r="G1111" s="7">
        <f t="shared" ref="G1111" si="267">SUM(G1112+G1115)+G1126+G1129</f>
        <v>159787.1</v>
      </c>
    </row>
    <row r="1112" spans="1:7">
      <c r="A1112" s="80" t="s">
        <v>27</v>
      </c>
      <c r="B1112" s="4"/>
      <c r="C1112" s="4" t="s">
        <v>100</v>
      </c>
      <c r="D1112" s="4" t="s">
        <v>43</v>
      </c>
      <c r="E1112" s="6" t="s">
        <v>551</v>
      </c>
      <c r="F1112" s="4"/>
      <c r="G1112" s="7">
        <f t="shared" ref="G1112:G1113" si="268">G1113</f>
        <v>22819.200000000001</v>
      </c>
    </row>
    <row r="1113" spans="1:7">
      <c r="A1113" s="80" t="s">
        <v>106</v>
      </c>
      <c r="B1113" s="4"/>
      <c r="C1113" s="4" t="s">
        <v>100</v>
      </c>
      <c r="D1113" s="4" t="s">
        <v>43</v>
      </c>
      <c r="E1113" s="43" t="s">
        <v>565</v>
      </c>
      <c r="F1113" s="4"/>
      <c r="G1113" s="7">
        <f t="shared" si="268"/>
        <v>22819.200000000001</v>
      </c>
    </row>
    <row r="1114" spans="1:7" ht="31.5">
      <c r="A1114" s="80" t="s">
        <v>199</v>
      </c>
      <c r="B1114" s="4"/>
      <c r="C1114" s="4" t="s">
        <v>100</v>
      </c>
      <c r="D1114" s="4" t="s">
        <v>43</v>
      </c>
      <c r="E1114" s="43" t="s">
        <v>565</v>
      </c>
      <c r="F1114" s="4" t="s">
        <v>109</v>
      </c>
      <c r="G1114" s="7">
        <v>22819.200000000001</v>
      </c>
    </row>
    <row r="1115" spans="1:7" ht="47.25">
      <c r="A1115" s="80" t="s">
        <v>21</v>
      </c>
      <c r="B1115" s="4"/>
      <c r="C1115" s="4" t="s">
        <v>100</v>
      </c>
      <c r="D1115" s="4" t="s">
        <v>43</v>
      </c>
      <c r="E1115" s="6" t="s">
        <v>560</v>
      </c>
      <c r="F1115" s="4"/>
      <c r="G1115" s="7">
        <f t="shared" ref="G1115" si="269">SUM(G1124)+G1116+G1118+G1122+G1120</f>
        <v>134770.9</v>
      </c>
    </row>
    <row r="1116" spans="1:7" ht="63">
      <c r="A1116" s="90" t="s">
        <v>339</v>
      </c>
      <c r="B1116" s="4"/>
      <c r="C1116" s="4" t="s">
        <v>100</v>
      </c>
      <c r="D1116" s="4" t="s">
        <v>43</v>
      </c>
      <c r="E1116" s="43" t="s">
        <v>561</v>
      </c>
      <c r="F1116" s="4"/>
      <c r="G1116" s="7">
        <f t="shared" ref="G1116" si="270">G1117</f>
        <v>3685.6</v>
      </c>
    </row>
    <row r="1117" spans="1:7" ht="31.5">
      <c r="A1117" s="90" t="s">
        <v>108</v>
      </c>
      <c r="B1117" s="4"/>
      <c r="C1117" s="4" t="s">
        <v>100</v>
      </c>
      <c r="D1117" s="4" t="s">
        <v>43</v>
      </c>
      <c r="E1117" s="43" t="s">
        <v>561</v>
      </c>
      <c r="F1117" s="4" t="s">
        <v>109</v>
      </c>
      <c r="G1117" s="7">
        <v>3685.6</v>
      </c>
    </row>
    <row r="1118" spans="1:7" ht="94.5">
      <c r="A1118" s="90" t="s">
        <v>991</v>
      </c>
      <c r="B1118" s="4"/>
      <c r="C1118" s="4" t="s">
        <v>100</v>
      </c>
      <c r="D1118" s="4" t="s">
        <v>43</v>
      </c>
      <c r="E1118" s="43" t="s">
        <v>992</v>
      </c>
      <c r="F1118" s="4"/>
      <c r="G1118" s="7">
        <f t="shared" ref="G1118" si="271">SUM(G1119)</f>
        <v>1672.2</v>
      </c>
    </row>
    <row r="1119" spans="1:7" ht="31.5">
      <c r="A1119" s="90" t="s">
        <v>108</v>
      </c>
      <c r="B1119" s="4"/>
      <c r="C1119" s="4" t="s">
        <v>100</v>
      </c>
      <c r="D1119" s="4" t="s">
        <v>43</v>
      </c>
      <c r="E1119" s="43" t="s">
        <v>992</v>
      </c>
      <c r="F1119" s="4" t="s">
        <v>109</v>
      </c>
      <c r="G1119" s="7">
        <v>1672.2</v>
      </c>
    </row>
    <row r="1120" spans="1:7" ht="63">
      <c r="A1120" s="94" t="s">
        <v>996</v>
      </c>
      <c r="B1120" s="4"/>
      <c r="C1120" s="4" t="s">
        <v>100</v>
      </c>
      <c r="D1120" s="4" t="s">
        <v>43</v>
      </c>
      <c r="E1120" s="43" t="s">
        <v>995</v>
      </c>
      <c r="F1120" s="4"/>
      <c r="G1120" s="7">
        <f t="shared" ref="G1120" si="272">SUM(G1121)</f>
        <v>8796.2999999999993</v>
      </c>
    </row>
    <row r="1121" spans="1:7" ht="31.5">
      <c r="A1121" s="94" t="s">
        <v>108</v>
      </c>
      <c r="B1121" s="4"/>
      <c r="C1121" s="4" t="s">
        <v>100</v>
      </c>
      <c r="D1121" s="4" t="s">
        <v>43</v>
      </c>
      <c r="E1121" s="43" t="s">
        <v>995</v>
      </c>
      <c r="F1121" s="4" t="s">
        <v>109</v>
      </c>
      <c r="G1121" s="7">
        <v>8796.2999999999993</v>
      </c>
    </row>
    <row r="1122" spans="1:7">
      <c r="A1122" s="90" t="s">
        <v>292</v>
      </c>
      <c r="B1122" s="4"/>
      <c r="C1122" s="4" t="s">
        <v>100</v>
      </c>
      <c r="D1122" s="4" t="s">
        <v>43</v>
      </c>
      <c r="E1122" s="21" t="s">
        <v>562</v>
      </c>
      <c r="F1122" s="4"/>
      <c r="G1122" s="7">
        <f t="shared" ref="G1122" si="273">G1123</f>
        <v>604.5</v>
      </c>
    </row>
    <row r="1123" spans="1:7" ht="31.5">
      <c r="A1123" s="90" t="s">
        <v>199</v>
      </c>
      <c r="B1123" s="4"/>
      <c r="C1123" s="4" t="s">
        <v>100</v>
      </c>
      <c r="D1123" s="4" t="s">
        <v>43</v>
      </c>
      <c r="E1123" s="21" t="s">
        <v>562</v>
      </c>
      <c r="F1123" s="4" t="s">
        <v>109</v>
      </c>
      <c r="G1123" s="7">
        <v>604.5</v>
      </c>
    </row>
    <row r="1124" spans="1:7">
      <c r="A1124" s="80" t="s">
        <v>106</v>
      </c>
      <c r="B1124" s="4"/>
      <c r="C1124" s="4" t="s">
        <v>100</v>
      </c>
      <c r="D1124" s="4" t="s">
        <v>43</v>
      </c>
      <c r="E1124" s="6" t="s">
        <v>563</v>
      </c>
      <c r="F1124" s="4"/>
      <c r="G1124" s="7">
        <f>G1125</f>
        <v>120012.3</v>
      </c>
    </row>
    <row r="1125" spans="1:7" ht="31.5">
      <c r="A1125" s="80" t="s">
        <v>199</v>
      </c>
      <c r="B1125" s="4"/>
      <c r="C1125" s="4" t="s">
        <v>100</v>
      </c>
      <c r="D1125" s="4" t="s">
        <v>43</v>
      </c>
      <c r="E1125" s="6" t="s">
        <v>563</v>
      </c>
      <c r="F1125" s="4" t="s">
        <v>109</v>
      </c>
      <c r="G1125" s="7">
        <v>120012.3</v>
      </c>
    </row>
    <row r="1126" spans="1:7" hidden="1">
      <c r="A1126" s="80" t="s">
        <v>288</v>
      </c>
      <c r="B1126" s="4"/>
      <c r="C1126" s="4" t="s">
        <v>100</v>
      </c>
      <c r="D1126" s="4" t="s">
        <v>43</v>
      </c>
      <c r="E1126" s="21" t="s">
        <v>646</v>
      </c>
      <c r="F1126" s="4"/>
      <c r="G1126" s="7">
        <f t="shared" ref="G1126:G1127" si="274">SUM(G1127)</f>
        <v>0</v>
      </c>
    </row>
    <row r="1127" spans="1:7" hidden="1">
      <c r="A1127" s="80" t="s">
        <v>293</v>
      </c>
      <c r="B1127" s="4"/>
      <c r="C1127" s="4" t="s">
        <v>100</v>
      </c>
      <c r="D1127" s="4" t="s">
        <v>43</v>
      </c>
      <c r="E1127" s="21" t="s">
        <v>657</v>
      </c>
      <c r="F1127" s="4"/>
      <c r="G1127" s="7">
        <f t="shared" si="274"/>
        <v>0</v>
      </c>
    </row>
    <row r="1128" spans="1:7" ht="31.5" hidden="1">
      <c r="A1128" s="80" t="s">
        <v>199</v>
      </c>
      <c r="B1128" s="4"/>
      <c r="C1128" s="4" t="s">
        <v>100</v>
      </c>
      <c r="D1128" s="4" t="s">
        <v>43</v>
      </c>
      <c r="E1128" s="21" t="s">
        <v>657</v>
      </c>
      <c r="F1128" s="4" t="s">
        <v>109</v>
      </c>
      <c r="G1128" s="7"/>
    </row>
    <row r="1129" spans="1:7">
      <c r="A1129" s="56" t="s">
        <v>874</v>
      </c>
      <c r="B1129" s="76"/>
      <c r="C1129" s="76" t="s">
        <v>100</v>
      </c>
      <c r="D1129" s="76" t="s">
        <v>43</v>
      </c>
      <c r="E1129" s="77" t="s">
        <v>875</v>
      </c>
      <c r="F1129" s="76"/>
      <c r="G1129" s="57">
        <f>G1130</f>
        <v>2197</v>
      </c>
    </row>
    <row r="1130" spans="1:7" ht="47.25">
      <c r="A1130" s="56" t="s">
        <v>876</v>
      </c>
      <c r="B1130" s="76"/>
      <c r="C1130" s="76" t="s">
        <v>100</v>
      </c>
      <c r="D1130" s="76" t="s">
        <v>43</v>
      </c>
      <c r="E1130" s="77" t="s">
        <v>877</v>
      </c>
      <c r="F1130" s="76"/>
      <c r="G1130" s="57">
        <f>SUM(G1131)</f>
        <v>2197</v>
      </c>
    </row>
    <row r="1131" spans="1:7" ht="31.5">
      <c r="A1131" s="56" t="s">
        <v>199</v>
      </c>
      <c r="B1131" s="76"/>
      <c r="C1131" s="76" t="s">
        <v>100</v>
      </c>
      <c r="D1131" s="76" t="s">
        <v>43</v>
      </c>
      <c r="E1131" s="77" t="s">
        <v>877</v>
      </c>
      <c r="F1131" s="76" t="s">
        <v>109</v>
      </c>
      <c r="G1131" s="57">
        <v>2197</v>
      </c>
    </row>
    <row r="1132" spans="1:7" ht="47.25">
      <c r="A1132" s="80" t="s">
        <v>499</v>
      </c>
      <c r="B1132" s="4"/>
      <c r="C1132" s="4" t="s">
        <v>100</v>
      </c>
      <c r="D1132" s="4" t="s">
        <v>43</v>
      </c>
      <c r="E1132" s="29" t="s">
        <v>290</v>
      </c>
      <c r="F1132" s="4"/>
      <c r="G1132" s="7">
        <f t="shared" ref="G1132" si="275">SUM(G1133)+G1135</f>
        <v>34521.1</v>
      </c>
    </row>
    <row r="1133" spans="1:7">
      <c r="A1133" s="80" t="s">
        <v>27</v>
      </c>
      <c r="B1133" s="4"/>
      <c r="C1133" s="4" t="s">
        <v>100</v>
      </c>
      <c r="D1133" s="4" t="s">
        <v>43</v>
      </c>
      <c r="E1133" s="29" t="s">
        <v>291</v>
      </c>
      <c r="F1133" s="4"/>
      <c r="G1133" s="7">
        <f t="shared" ref="G1133" si="276">SUM(G1134)</f>
        <v>34521.1</v>
      </c>
    </row>
    <row r="1134" spans="1:7" ht="31.5">
      <c r="A1134" s="80" t="s">
        <v>199</v>
      </c>
      <c r="B1134" s="4"/>
      <c r="C1134" s="4" t="s">
        <v>100</v>
      </c>
      <c r="D1134" s="4" t="s">
        <v>43</v>
      </c>
      <c r="E1134" s="29" t="s">
        <v>291</v>
      </c>
      <c r="F1134" s="4" t="s">
        <v>109</v>
      </c>
      <c r="G1134" s="7">
        <v>34521.1</v>
      </c>
    </row>
    <row r="1135" spans="1:7" ht="31.5" hidden="1">
      <c r="A1135" s="80" t="s">
        <v>835</v>
      </c>
      <c r="B1135" s="4"/>
      <c r="C1135" s="4" t="s">
        <v>100</v>
      </c>
      <c r="D1135" s="4" t="s">
        <v>43</v>
      </c>
      <c r="E1135" s="29" t="s">
        <v>585</v>
      </c>
      <c r="F1135" s="21"/>
      <c r="G1135" s="7">
        <f t="shared" ref="G1135" si="277">SUM(G1137)+G1136</f>
        <v>0</v>
      </c>
    </row>
    <row r="1136" spans="1:7" ht="31.5" hidden="1">
      <c r="A1136" s="56" t="s">
        <v>199</v>
      </c>
      <c r="B1136" s="76"/>
      <c r="C1136" s="76" t="s">
        <v>100</v>
      </c>
      <c r="D1136" s="76" t="s">
        <v>43</v>
      </c>
      <c r="E1136" s="77" t="s">
        <v>585</v>
      </c>
      <c r="F1136" s="76">
        <v>600</v>
      </c>
      <c r="G1136" s="7"/>
    </row>
    <row r="1137" spans="1:7" ht="31.5" hidden="1">
      <c r="A1137" s="30" t="s">
        <v>587</v>
      </c>
      <c r="B1137" s="4"/>
      <c r="C1137" s="4" t="s">
        <v>100</v>
      </c>
      <c r="D1137" s="4" t="s">
        <v>43</v>
      </c>
      <c r="E1137" s="29" t="s">
        <v>588</v>
      </c>
      <c r="F1137" s="44"/>
      <c r="G1137" s="46">
        <f t="shared" ref="G1137" si="278">SUM(G1138)</f>
        <v>0</v>
      </c>
    </row>
    <row r="1138" spans="1:7" ht="31.5" hidden="1">
      <c r="A1138" s="80" t="s">
        <v>199</v>
      </c>
      <c r="B1138" s="4"/>
      <c r="C1138" s="4" t="s">
        <v>100</v>
      </c>
      <c r="D1138" s="4" t="s">
        <v>43</v>
      </c>
      <c r="E1138" s="29" t="s">
        <v>588</v>
      </c>
      <c r="F1138" s="44" t="s">
        <v>109</v>
      </c>
      <c r="G1138" s="46"/>
    </row>
    <row r="1139" spans="1:7" hidden="1">
      <c r="A1139" s="2" t="s">
        <v>641</v>
      </c>
      <c r="B1139" s="4"/>
      <c r="C1139" s="4" t="s">
        <v>100</v>
      </c>
      <c r="D1139" s="4" t="s">
        <v>146</v>
      </c>
      <c r="E1139" s="29"/>
      <c r="F1139" s="44"/>
      <c r="G1139" s="46">
        <f t="shared" ref="G1139:G1142" si="279">SUM(G1140)</f>
        <v>0</v>
      </c>
    </row>
    <row r="1140" spans="1:7" ht="31.5" hidden="1">
      <c r="A1140" s="80" t="s">
        <v>497</v>
      </c>
      <c r="B1140" s="4"/>
      <c r="C1140" s="4" t="s">
        <v>100</v>
      </c>
      <c r="D1140" s="4" t="s">
        <v>146</v>
      </c>
      <c r="E1140" s="29" t="s">
        <v>282</v>
      </c>
      <c r="F1140" s="44"/>
      <c r="G1140" s="46">
        <f t="shared" si="279"/>
        <v>0</v>
      </c>
    </row>
    <row r="1141" spans="1:7" ht="47.25" hidden="1">
      <c r="A1141" s="80" t="s">
        <v>793</v>
      </c>
      <c r="B1141" s="4"/>
      <c r="C1141" s="4" t="s">
        <v>100</v>
      </c>
      <c r="D1141" s="4" t="s">
        <v>146</v>
      </c>
      <c r="E1141" s="29" t="s">
        <v>303</v>
      </c>
      <c r="F1141" s="44"/>
      <c r="G1141" s="46">
        <f t="shared" ref="G1141" si="280">SUM(G1142)+G1144</f>
        <v>0</v>
      </c>
    </row>
    <row r="1142" spans="1:7" ht="31.5" hidden="1">
      <c r="A1142" s="30" t="s">
        <v>405</v>
      </c>
      <c r="B1142" s="4"/>
      <c r="C1142" s="4" t="s">
        <v>100</v>
      </c>
      <c r="D1142" s="4" t="s">
        <v>146</v>
      </c>
      <c r="E1142" s="29" t="s">
        <v>406</v>
      </c>
      <c r="F1142" s="44"/>
      <c r="G1142" s="46">
        <f t="shared" si="279"/>
        <v>0</v>
      </c>
    </row>
    <row r="1143" spans="1:7" ht="31.5" hidden="1">
      <c r="A1143" s="80" t="s">
        <v>41</v>
      </c>
      <c r="B1143" s="4"/>
      <c r="C1143" s="4" t="s">
        <v>100</v>
      </c>
      <c r="D1143" s="4" t="s">
        <v>146</v>
      </c>
      <c r="E1143" s="29" t="s">
        <v>406</v>
      </c>
      <c r="F1143" s="44" t="s">
        <v>78</v>
      </c>
      <c r="G1143" s="46"/>
    </row>
    <row r="1144" spans="1:7" ht="31.5" hidden="1">
      <c r="A1144" s="48" t="s">
        <v>34</v>
      </c>
      <c r="B1144" s="4"/>
      <c r="C1144" s="4" t="s">
        <v>100</v>
      </c>
      <c r="D1144" s="4" t="s">
        <v>146</v>
      </c>
      <c r="E1144" s="29" t="s">
        <v>304</v>
      </c>
      <c r="F1144" s="44"/>
      <c r="G1144" s="46">
        <f>SUM(G1145)</f>
        <v>0</v>
      </c>
    </row>
    <row r="1145" spans="1:7" hidden="1">
      <c r="A1145" s="31" t="s">
        <v>794</v>
      </c>
      <c r="B1145" s="4"/>
      <c r="C1145" s="4" t="s">
        <v>100</v>
      </c>
      <c r="D1145" s="4" t="s">
        <v>146</v>
      </c>
      <c r="E1145" s="29" t="s">
        <v>305</v>
      </c>
      <c r="F1145" s="44"/>
      <c r="G1145" s="46">
        <f t="shared" ref="G1145" si="281">SUM(G1146)</f>
        <v>0</v>
      </c>
    </row>
    <row r="1146" spans="1:7" ht="31.5" hidden="1">
      <c r="A1146" s="80" t="s">
        <v>41</v>
      </c>
      <c r="B1146" s="4"/>
      <c r="C1146" s="4" t="s">
        <v>100</v>
      </c>
      <c r="D1146" s="4" t="s">
        <v>146</v>
      </c>
      <c r="E1146" s="29" t="s">
        <v>305</v>
      </c>
      <c r="F1146" s="44" t="s">
        <v>78</v>
      </c>
      <c r="G1146" s="46"/>
    </row>
    <row r="1147" spans="1:7">
      <c r="A1147" s="80" t="s">
        <v>822</v>
      </c>
      <c r="B1147" s="4"/>
      <c r="C1147" s="4" t="s">
        <v>100</v>
      </c>
      <c r="D1147" s="4" t="s">
        <v>100</v>
      </c>
      <c r="E1147" s="4"/>
      <c r="F1147" s="4"/>
      <c r="G1147" s="7">
        <f>G1148+G1155+G1158</f>
        <v>5496.2999999999993</v>
      </c>
    </row>
    <row r="1148" spans="1:7" ht="31.5">
      <c r="A1148" s="80" t="s">
        <v>492</v>
      </c>
      <c r="B1148" s="81"/>
      <c r="C1148" s="81" t="s">
        <v>100</v>
      </c>
      <c r="D1148" s="81" t="s">
        <v>100</v>
      </c>
      <c r="E1148" s="81" t="s">
        <v>194</v>
      </c>
      <c r="F1148" s="81"/>
      <c r="G1148" s="9">
        <f t="shared" ref="G1148" si="282">SUM(G1149+G1152)</f>
        <v>178</v>
      </c>
    </row>
    <row r="1149" spans="1:7" ht="31.5">
      <c r="A1149" s="80" t="s">
        <v>701</v>
      </c>
      <c r="B1149" s="81"/>
      <c r="C1149" s="81" t="s">
        <v>100</v>
      </c>
      <c r="D1149" s="81" t="s">
        <v>100</v>
      </c>
      <c r="E1149" s="81" t="s">
        <v>699</v>
      </c>
      <c r="F1149" s="81"/>
      <c r="G1149" s="9">
        <f t="shared" ref="G1149:G1150" si="283">SUM(G1150)</f>
        <v>67</v>
      </c>
    </row>
    <row r="1150" spans="1:7">
      <c r="A1150" s="80" t="s">
        <v>27</v>
      </c>
      <c r="B1150" s="81"/>
      <c r="C1150" s="81" t="s">
        <v>100</v>
      </c>
      <c r="D1150" s="81" t="s">
        <v>100</v>
      </c>
      <c r="E1150" s="81" t="s">
        <v>700</v>
      </c>
      <c r="F1150" s="81"/>
      <c r="G1150" s="9">
        <f t="shared" si="283"/>
        <v>67</v>
      </c>
    </row>
    <row r="1151" spans="1:7" ht="31.5">
      <c r="A1151" s="80" t="s">
        <v>41</v>
      </c>
      <c r="B1151" s="81"/>
      <c r="C1151" s="81" t="s">
        <v>100</v>
      </c>
      <c r="D1151" s="81" t="s">
        <v>100</v>
      </c>
      <c r="E1151" s="81" t="s">
        <v>700</v>
      </c>
      <c r="F1151" s="81" t="s">
        <v>78</v>
      </c>
      <c r="G1151" s="9">
        <v>67</v>
      </c>
    </row>
    <row r="1152" spans="1:7" ht="31.5">
      <c r="A1152" s="80" t="s">
        <v>704</v>
      </c>
      <c r="B1152" s="81"/>
      <c r="C1152" s="81" t="s">
        <v>100</v>
      </c>
      <c r="D1152" s="81" t="s">
        <v>100</v>
      </c>
      <c r="E1152" s="81" t="s">
        <v>702</v>
      </c>
      <c r="F1152" s="81"/>
      <c r="G1152" s="9">
        <f>SUM(G1153)</f>
        <v>111</v>
      </c>
    </row>
    <row r="1153" spans="1:7">
      <c r="A1153" s="80" t="s">
        <v>27</v>
      </c>
      <c r="B1153" s="81"/>
      <c r="C1153" s="81" t="s">
        <v>100</v>
      </c>
      <c r="D1153" s="81" t="s">
        <v>100</v>
      </c>
      <c r="E1153" s="81" t="s">
        <v>703</v>
      </c>
      <c r="F1153" s="81"/>
      <c r="G1153" s="9">
        <f t="shared" ref="G1153" si="284">SUM(G1154)</f>
        <v>111</v>
      </c>
    </row>
    <row r="1154" spans="1:7" ht="31.5">
      <c r="A1154" s="80" t="s">
        <v>41</v>
      </c>
      <c r="B1154" s="81"/>
      <c r="C1154" s="81" t="s">
        <v>100</v>
      </c>
      <c r="D1154" s="81" t="s">
        <v>100</v>
      </c>
      <c r="E1154" s="81" t="s">
        <v>703</v>
      </c>
      <c r="F1154" s="81" t="s">
        <v>78</v>
      </c>
      <c r="G1154" s="9">
        <v>111</v>
      </c>
    </row>
    <row r="1155" spans="1:7" ht="47.25">
      <c r="A1155" s="80" t="s">
        <v>493</v>
      </c>
      <c r="B1155" s="81"/>
      <c r="C1155" s="81" t="s">
        <v>100</v>
      </c>
      <c r="D1155" s="81" t="s">
        <v>100</v>
      </c>
      <c r="E1155" s="81" t="s">
        <v>294</v>
      </c>
      <c r="F1155" s="81"/>
      <c r="G1155" s="9">
        <f>G1156</f>
        <v>178.5</v>
      </c>
    </row>
    <row r="1156" spans="1:7">
      <c r="A1156" s="80" t="s">
        <v>27</v>
      </c>
      <c r="B1156" s="81"/>
      <c r="C1156" s="81" t="s">
        <v>100</v>
      </c>
      <c r="D1156" s="81" t="s">
        <v>100</v>
      </c>
      <c r="E1156" s="81" t="s">
        <v>295</v>
      </c>
      <c r="F1156" s="81"/>
      <c r="G1156" s="9">
        <f>SUM(G1157)</f>
        <v>178.5</v>
      </c>
    </row>
    <row r="1157" spans="1:7" ht="31.5">
      <c r="A1157" s="80" t="s">
        <v>41</v>
      </c>
      <c r="B1157" s="81"/>
      <c r="C1157" s="81" t="s">
        <v>100</v>
      </c>
      <c r="D1157" s="81" t="s">
        <v>100</v>
      </c>
      <c r="E1157" s="81" t="s">
        <v>295</v>
      </c>
      <c r="F1157" s="81" t="s">
        <v>78</v>
      </c>
      <c r="G1157" s="9">
        <v>178.5</v>
      </c>
    </row>
    <row r="1158" spans="1:7" ht="31.5">
      <c r="A1158" s="80" t="s">
        <v>497</v>
      </c>
      <c r="B1158" s="81"/>
      <c r="C1158" s="81" t="s">
        <v>100</v>
      </c>
      <c r="D1158" s="81" t="s">
        <v>100</v>
      </c>
      <c r="E1158" s="29" t="s">
        <v>282</v>
      </c>
      <c r="F1158" s="81"/>
      <c r="G1158" s="9">
        <f t="shared" ref="G1158" si="285">SUM(G1159)</f>
        <v>5139.7999999999993</v>
      </c>
    </row>
    <row r="1159" spans="1:7" ht="31.5">
      <c r="A1159" s="80" t="s">
        <v>403</v>
      </c>
      <c r="B1159" s="4"/>
      <c r="C1159" s="4" t="s">
        <v>100</v>
      </c>
      <c r="D1159" s="4" t="s">
        <v>100</v>
      </c>
      <c r="E1159" s="4" t="s">
        <v>296</v>
      </c>
      <c r="F1159" s="4"/>
      <c r="G1159" s="7">
        <f>G1160+G1170+G1173</f>
        <v>5139.7999999999993</v>
      </c>
    </row>
    <row r="1160" spans="1:7">
      <c r="A1160" s="80" t="s">
        <v>27</v>
      </c>
      <c r="B1160" s="4"/>
      <c r="C1160" s="4" t="s">
        <v>100</v>
      </c>
      <c r="D1160" s="4" t="s">
        <v>100</v>
      </c>
      <c r="E1160" s="4" t="s">
        <v>297</v>
      </c>
      <c r="F1160" s="4"/>
      <c r="G1160" s="7">
        <f>G1166+G1161</f>
        <v>4766.7999999999993</v>
      </c>
    </row>
    <row r="1161" spans="1:7">
      <c r="A1161" s="80" t="s">
        <v>386</v>
      </c>
      <c r="B1161" s="4"/>
      <c r="C1161" s="4" t="s">
        <v>100</v>
      </c>
      <c r="D1161" s="4" t="s">
        <v>100</v>
      </c>
      <c r="E1161" s="6" t="s">
        <v>387</v>
      </c>
      <c r="F1161" s="4"/>
      <c r="G1161" s="7">
        <f>G1163+G1164+G1162+G1165</f>
        <v>931.5</v>
      </c>
    </row>
    <row r="1162" spans="1:7" ht="47.25" hidden="1">
      <c r="A1162" s="2" t="s">
        <v>40</v>
      </c>
      <c r="B1162" s="4"/>
      <c r="C1162" s="4" t="s">
        <v>100</v>
      </c>
      <c r="D1162" s="4" t="s">
        <v>100</v>
      </c>
      <c r="E1162" s="6" t="s">
        <v>387</v>
      </c>
      <c r="F1162" s="4" t="s">
        <v>76</v>
      </c>
      <c r="G1162" s="7"/>
    </row>
    <row r="1163" spans="1:7" ht="31.5">
      <c r="A1163" s="80" t="s">
        <v>41</v>
      </c>
      <c r="B1163" s="4"/>
      <c r="C1163" s="4" t="s">
        <v>100</v>
      </c>
      <c r="D1163" s="4" t="s">
        <v>100</v>
      </c>
      <c r="E1163" s="6" t="s">
        <v>387</v>
      </c>
      <c r="F1163" s="4" t="s">
        <v>78</v>
      </c>
      <c r="G1163" s="7">
        <v>911.5</v>
      </c>
    </row>
    <row r="1164" spans="1:7">
      <c r="A1164" s="80" t="s">
        <v>32</v>
      </c>
      <c r="B1164" s="4"/>
      <c r="C1164" s="4" t="s">
        <v>100</v>
      </c>
      <c r="D1164" s="4" t="s">
        <v>100</v>
      </c>
      <c r="E1164" s="6" t="s">
        <v>387</v>
      </c>
      <c r="F1164" s="4" t="s">
        <v>86</v>
      </c>
      <c r="G1164" s="7">
        <v>20</v>
      </c>
    </row>
    <row r="1165" spans="1:7" ht="31.5" hidden="1">
      <c r="A1165" s="80" t="s">
        <v>199</v>
      </c>
      <c r="B1165" s="4"/>
      <c r="C1165" s="4" t="s">
        <v>100</v>
      </c>
      <c r="D1165" s="4" t="s">
        <v>100</v>
      </c>
      <c r="E1165" s="6" t="s">
        <v>387</v>
      </c>
      <c r="F1165" s="4" t="s">
        <v>109</v>
      </c>
      <c r="G1165" s="7">
        <v>0</v>
      </c>
    </row>
    <row r="1166" spans="1:7" ht="31.5">
      <c r="A1166" s="80" t="s">
        <v>298</v>
      </c>
      <c r="B1166" s="29"/>
      <c r="C1166" s="4" t="s">
        <v>100</v>
      </c>
      <c r="D1166" s="4" t="s">
        <v>100</v>
      </c>
      <c r="E1166" s="4" t="s">
        <v>299</v>
      </c>
      <c r="F1166" s="4"/>
      <c r="G1166" s="7">
        <f>SUM(G1167:G1169)</f>
        <v>3835.2999999999997</v>
      </c>
    </row>
    <row r="1167" spans="1:7" ht="47.25">
      <c r="A1167" s="2" t="s">
        <v>40</v>
      </c>
      <c r="B1167" s="29"/>
      <c r="C1167" s="4" t="s">
        <v>100</v>
      </c>
      <c r="D1167" s="4" t="s">
        <v>100</v>
      </c>
      <c r="E1167" s="4" t="s">
        <v>299</v>
      </c>
      <c r="F1167" s="4" t="s">
        <v>76</v>
      </c>
      <c r="G1167" s="7">
        <v>851.2</v>
      </c>
    </row>
    <row r="1168" spans="1:7" ht="31.5">
      <c r="A1168" s="80" t="s">
        <v>41</v>
      </c>
      <c r="B1168" s="29"/>
      <c r="C1168" s="4" t="s">
        <v>100</v>
      </c>
      <c r="D1168" s="4" t="s">
        <v>100</v>
      </c>
      <c r="E1168" s="4" t="s">
        <v>299</v>
      </c>
      <c r="F1168" s="4" t="s">
        <v>78</v>
      </c>
      <c r="G1168" s="7">
        <v>407.9</v>
      </c>
    </row>
    <row r="1169" spans="1:7" ht="31.5">
      <c r="A1169" s="80" t="s">
        <v>199</v>
      </c>
      <c r="B1169" s="29"/>
      <c r="C1169" s="4" t="s">
        <v>100</v>
      </c>
      <c r="D1169" s="4" t="s">
        <v>100</v>
      </c>
      <c r="E1169" s="4" t="s">
        <v>299</v>
      </c>
      <c r="F1169" s="4" t="s">
        <v>109</v>
      </c>
      <c r="G1169" s="7">
        <v>2576.1999999999998</v>
      </c>
    </row>
    <row r="1170" spans="1:7" ht="31.5" hidden="1">
      <c r="A1170" s="80" t="s">
        <v>34</v>
      </c>
      <c r="B1170" s="4"/>
      <c r="C1170" s="4" t="s">
        <v>100</v>
      </c>
      <c r="D1170" s="4" t="s">
        <v>100</v>
      </c>
      <c r="E1170" s="29" t="s">
        <v>300</v>
      </c>
      <c r="F1170" s="4"/>
      <c r="G1170" s="7">
        <f>SUM(G1171)</f>
        <v>0</v>
      </c>
    </row>
    <row r="1171" spans="1:7" hidden="1">
      <c r="A1171" s="80" t="s">
        <v>301</v>
      </c>
      <c r="B1171" s="4"/>
      <c r="C1171" s="4" t="s">
        <v>100</v>
      </c>
      <c r="D1171" s="4" t="s">
        <v>100</v>
      </c>
      <c r="E1171" s="29" t="s">
        <v>302</v>
      </c>
      <c r="F1171" s="4"/>
      <c r="G1171" s="7">
        <f>G1172</f>
        <v>0</v>
      </c>
    </row>
    <row r="1172" spans="1:7" ht="47.25" hidden="1">
      <c r="A1172" s="2" t="s">
        <v>40</v>
      </c>
      <c r="B1172" s="4"/>
      <c r="C1172" s="4" t="s">
        <v>100</v>
      </c>
      <c r="D1172" s="4" t="s">
        <v>100</v>
      </c>
      <c r="E1172" s="29" t="s">
        <v>302</v>
      </c>
      <c r="F1172" s="4" t="s">
        <v>76</v>
      </c>
      <c r="G1172" s="7"/>
    </row>
    <row r="1173" spans="1:7">
      <c r="A1173" s="80" t="s">
        <v>632</v>
      </c>
      <c r="B1173" s="4"/>
      <c r="C1173" s="4" t="s">
        <v>100</v>
      </c>
      <c r="D1173" s="4" t="s">
        <v>100</v>
      </c>
      <c r="E1173" s="4" t="s">
        <v>630</v>
      </c>
      <c r="F1173" s="4"/>
      <c r="G1173" s="7">
        <f>G1174</f>
        <v>373</v>
      </c>
    </row>
    <row r="1174" spans="1:7">
      <c r="A1174" s="80" t="s">
        <v>386</v>
      </c>
      <c r="B1174" s="4"/>
      <c r="C1174" s="4" t="s">
        <v>100</v>
      </c>
      <c r="D1174" s="4" t="s">
        <v>100</v>
      </c>
      <c r="E1174" s="4" t="s">
        <v>694</v>
      </c>
      <c r="F1174" s="4"/>
      <c r="G1174" s="7">
        <f>G1175+G1176+G1177</f>
        <v>373</v>
      </c>
    </row>
    <row r="1175" spans="1:7" ht="47.25" hidden="1">
      <c r="A1175" s="2" t="s">
        <v>40</v>
      </c>
      <c r="B1175" s="4"/>
      <c r="C1175" s="4" t="s">
        <v>100</v>
      </c>
      <c r="D1175" s="4" t="s">
        <v>100</v>
      </c>
      <c r="E1175" s="4" t="s">
        <v>449</v>
      </c>
      <c r="F1175" s="4" t="s">
        <v>76</v>
      </c>
      <c r="G1175" s="7"/>
    </row>
    <row r="1176" spans="1:7" ht="31.5">
      <c r="A1176" s="80" t="s">
        <v>41</v>
      </c>
      <c r="B1176" s="4"/>
      <c r="C1176" s="4" t="s">
        <v>100</v>
      </c>
      <c r="D1176" s="4" t="s">
        <v>100</v>
      </c>
      <c r="E1176" s="4" t="s">
        <v>631</v>
      </c>
      <c r="F1176" s="4" t="s">
        <v>78</v>
      </c>
      <c r="G1176" s="7">
        <v>273</v>
      </c>
    </row>
    <row r="1177" spans="1:7">
      <c r="A1177" s="80" t="s">
        <v>32</v>
      </c>
      <c r="B1177" s="4"/>
      <c r="C1177" s="4" t="s">
        <v>100</v>
      </c>
      <c r="D1177" s="4" t="s">
        <v>100</v>
      </c>
      <c r="E1177" s="4" t="s">
        <v>631</v>
      </c>
      <c r="F1177" s="4" t="s">
        <v>86</v>
      </c>
      <c r="G1177" s="7">
        <v>100</v>
      </c>
    </row>
    <row r="1178" spans="1:7">
      <c r="A1178" s="80" t="s">
        <v>159</v>
      </c>
      <c r="B1178" s="29"/>
      <c r="C1178" s="4" t="s">
        <v>100</v>
      </c>
      <c r="D1178" s="4" t="s">
        <v>149</v>
      </c>
      <c r="E1178" s="29"/>
      <c r="F1178" s="29"/>
      <c r="G1178" s="9">
        <f t="shared" ref="G1178" si="286">G1179+G1232</f>
        <v>118450.40000000001</v>
      </c>
    </row>
    <row r="1179" spans="1:7" ht="31.5">
      <c r="A1179" s="80" t="s">
        <v>497</v>
      </c>
      <c r="B1179" s="81"/>
      <c r="C1179" s="81" t="s">
        <v>100</v>
      </c>
      <c r="D1179" s="81" t="s">
        <v>149</v>
      </c>
      <c r="E1179" s="29" t="s">
        <v>282</v>
      </c>
      <c r="F1179" s="29"/>
      <c r="G1179" s="9">
        <f t="shared" ref="G1179" si="287">SUM(G1180)+G1206+G1209</f>
        <v>118380.40000000001</v>
      </c>
    </row>
    <row r="1180" spans="1:7" ht="31.5">
      <c r="A1180" s="80" t="s">
        <v>624</v>
      </c>
      <c r="B1180" s="81"/>
      <c r="C1180" s="81" t="s">
        <v>100</v>
      </c>
      <c r="D1180" s="81" t="s">
        <v>149</v>
      </c>
      <c r="E1180" s="29" t="s">
        <v>550</v>
      </c>
      <c r="F1180" s="29"/>
      <c r="G1180" s="9">
        <f t="shared" ref="G1180" si="288">SUM(G1181)+G1199</f>
        <v>41313.800000000003</v>
      </c>
    </row>
    <row r="1181" spans="1:7">
      <c r="A1181" s="80" t="s">
        <v>27</v>
      </c>
      <c r="B1181" s="4"/>
      <c r="C1181" s="4" t="s">
        <v>100</v>
      </c>
      <c r="D1181" s="4" t="s">
        <v>149</v>
      </c>
      <c r="E1181" s="6" t="s">
        <v>551</v>
      </c>
      <c r="F1181" s="21"/>
      <c r="G1181" s="7">
        <f t="shared" ref="G1181" si="289">G1191+G1185+G1188+G1182+G1193+G1197</f>
        <v>29924.100000000002</v>
      </c>
    </row>
    <row r="1182" spans="1:7">
      <c r="A1182" s="31" t="s">
        <v>761</v>
      </c>
      <c r="B1182" s="4"/>
      <c r="C1182" s="4" t="s">
        <v>100</v>
      </c>
      <c r="D1182" s="81" t="s">
        <v>149</v>
      </c>
      <c r="E1182" s="4" t="s">
        <v>590</v>
      </c>
      <c r="F1182" s="81"/>
      <c r="G1182" s="9">
        <f>SUM(G1183:G1184)</f>
        <v>2875.6000000000004</v>
      </c>
    </row>
    <row r="1183" spans="1:7" ht="31.5">
      <c r="A1183" s="80" t="s">
        <v>41</v>
      </c>
      <c r="B1183" s="81"/>
      <c r="C1183" s="81" t="s">
        <v>100</v>
      </c>
      <c r="D1183" s="81" t="s">
        <v>149</v>
      </c>
      <c r="E1183" s="4" t="s">
        <v>590</v>
      </c>
      <c r="F1183" s="81" t="s">
        <v>78</v>
      </c>
      <c r="G1183" s="57">
        <v>762.8</v>
      </c>
    </row>
    <row r="1184" spans="1:7" ht="31.5">
      <c r="A1184" s="80" t="s">
        <v>199</v>
      </c>
      <c r="B1184" s="81"/>
      <c r="C1184" s="4" t="s">
        <v>100</v>
      </c>
      <c r="D1184" s="81" t="s">
        <v>149</v>
      </c>
      <c r="E1184" s="4" t="s">
        <v>590</v>
      </c>
      <c r="F1184" s="81" t="s">
        <v>109</v>
      </c>
      <c r="G1184" s="9">
        <v>2112.8000000000002</v>
      </c>
    </row>
    <row r="1185" spans="1:7">
      <c r="A1185" s="80" t="s">
        <v>285</v>
      </c>
      <c r="B1185" s="4"/>
      <c r="C1185" s="4" t="s">
        <v>100</v>
      </c>
      <c r="D1185" s="4" t="s">
        <v>149</v>
      </c>
      <c r="E1185" s="6" t="s">
        <v>552</v>
      </c>
      <c r="F1185" s="21"/>
      <c r="G1185" s="7">
        <f t="shared" ref="G1185" si="290">SUM(G1186:G1187)</f>
        <v>90</v>
      </c>
    </row>
    <row r="1186" spans="1:7" ht="31.5">
      <c r="A1186" s="80" t="s">
        <v>41</v>
      </c>
      <c r="B1186" s="4"/>
      <c r="C1186" s="4" t="s">
        <v>100</v>
      </c>
      <c r="D1186" s="4" t="s">
        <v>149</v>
      </c>
      <c r="E1186" s="6" t="s">
        <v>552</v>
      </c>
      <c r="F1186" s="21">
        <v>200</v>
      </c>
      <c r="G1186" s="7">
        <v>54.4</v>
      </c>
    </row>
    <row r="1187" spans="1:7">
      <c r="A1187" s="80" t="s">
        <v>32</v>
      </c>
      <c r="B1187" s="4"/>
      <c r="C1187" s="4" t="s">
        <v>100</v>
      </c>
      <c r="D1187" s="4" t="s">
        <v>149</v>
      </c>
      <c r="E1187" s="6" t="s">
        <v>552</v>
      </c>
      <c r="F1187" s="21">
        <v>300</v>
      </c>
      <c r="G1187" s="7">
        <v>35.6</v>
      </c>
    </row>
    <row r="1188" spans="1:7">
      <c r="A1188" s="80" t="s">
        <v>292</v>
      </c>
      <c r="B1188" s="4"/>
      <c r="C1188" s="4" t="s">
        <v>100</v>
      </c>
      <c r="D1188" s="4" t="s">
        <v>149</v>
      </c>
      <c r="E1188" s="6" t="s">
        <v>564</v>
      </c>
      <c r="F1188" s="21"/>
      <c r="G1188" s="7">
        <f t="shared" ref="G1188" si="291">SUM(G1189:G1190)</f>
        <v>1153.3</v>
      </c>
    </row>
    <row r="1189" spans="1:7" ht="31.5">
      <c r="A1189" s="80" t="s">
        <v>41</v>
      </c>
      <c r="B1189" s="4"/>
      <c r="C1189" s="4" t="s">
        <v>100</v>
      </c>
      <c r="D1189" s="4" t="s">
        <v>149</v>
      </c>
      <c r="E1189" s="6" t="s">
        <v>564</v>
      </c>
      <c r="F1189" s="21">
        <v>200</v>
      </c>
      <c r="G1189" s="7">
        <v>1023</v>
      </c>
    </row>
    <row r="1190" spans="1:7">
      <c r="A1190" s="80" t="s">
        <v>32</v>
      </c>
      <c r="B1190" s="4"/>
      <c r="C1190" s="4" t="s">
        <v>100</v>
      </c>
      <c r="D1190" s="4" t="s">
        <v>149</v>
      </c>
      <c r="E1190" s="6" t="s">
        <v>564</v>
      </c>
      <c r="F1190" s="21">
        <v>300</v>
      </c>
      <c r="G1190" s="7">
        <v>130.30000000000001</v>
      </c>
    </row>
    <row r="1191" spans="1:7" hidden="1">
      <c r="A1191" s="48" t="s">
        <v>450</v>
      </c>
      <c r="B1191" s="81"/>
      <c r="C1191" s="81" t="s">
        <v>100</v>
      </c>
      <c r="D1191" s="81" t="s">
        <v>149</v>
      </c>
      <c r="E1191" s="49" t="s">
        <v>684</v>
      </c>
      <c r="F1191" s="81"/>
      <c r="G1191" s="9">
        <f t="shared" ref="G1191" si="292">SUM(G1192)</f>
        <v>0</v>
      </c>
    </row>
    <row r="1192" spans="1:7" ht="31.5" hidden="1">
      <c r="A1192" s="80" t="s">
        <v>41</v>
      </c>
      <c r="B1192" s="81"/>
      <c r="C1192" s="81" t="s">
        <v>100</v>
      </c>
      <c r="D1192" s="81" t="s">
        <v>149</v>
      </c>
      <c r="E1192" s="49" t="s">
        <v>684</v>
      </c>
      <c r="F1192" s="81" t="s">
        <v>78</v>
      </c>
      <c r="G1192" s="9"/>
    </row>
    <row r="1193" spans="1:7">
      <c r="A1193" s="80" t="s">
        <v>370</v>
      </c>
      <c r="B1193" s="4"/>
      <c r="C1193" s="4" t="s">
        <v>100</v>
      </c>
      <c r="D1193" s="81" t="s">
        <v>149</v>
      </c>
      <c r="E1193" s="4" t="s">
        <v>591</v>
      </c>
      <c r="F1193" s="4"/>
      <c r="G1193" s="7">
        <f>SUM(G1194)+G1195+G1196</f>
        <v>24766.2</v>
      </c>
    </row>
    <row r="1194" spans="1:7" ht="31.5">
      <c r="A1194" s="80" t="s">
        <v>41</v>
      </c>
      <c r="B1194" s="4"/>
      <c r="C1194" s="4" t="s">
        <v>100</v>
      </c>
      <c r="D1194" s="81" t="s">
        <v>149</v>
      </c>
      <c r="E1194" s="4" t="s">
        <v>591</v>
      </c>
      <c r="F1194" s="81" t="s">
        <v>78</v>
      </c>
      <c r="G1194" s="57">
        <v>2217</v>
      </c>
    </row>
    <row r="1195" spans="1:7" ht="31.5">
      <c r="A1195" s="80" t="s">
        <v>199</v>
      </c>
      <c r="B1195" s="4"/>
      <c r="C1195" s="4" t="s">
        <v>100</v>
      </c>
      <c r="D1195" s="81" t="s">
        <v>149</v>
      </c>
      <c r="E1195" s="4" t="s">
        <v>591</v>
      </c>
      <c r="F1195" s="81" t="s">
        <v>109</v>
      </c>
      <c r="G1195" s="7">
        <v>6937.1</v>
      </c>
    </row>
    <row r="1196" spans="1:7">
      <c r="A1196" s="80" t="s">
        <v>18</v>
      </c>
      <c r="B1196" s="4"/>
      <c r="C1196" s="4" t="s">
        <v>100</v>
      </c>
      <c r="D1196" s="81" t="s">
        <v>149</v>
      </c>
      <c r="E1196" s="4" t="s">
        <v>591</v>
      </c>
      <c r="F1196" s="81" t="s">
        <v>83</v>
      </c>
      <c r="G1196" s="7">
        <v>15612.1</v>
      </c>
    </row>
    <row r="1197" spans="1:7" ht="31.5">
      <c r="A1197" s="80" t="s">
        <v>731</v>
      </c>
      <c r="B1197" s="4"/>
      <c r="C1197" s="4" t="s">
        <v>100</v>
      </c>
      <c r="D1197" s="81" t="s">
        <v>149</v>
      </c>
      <c r="E1197" s="4" t="s">
        <v>732</v>
      </c>
      <c r="F1197" s="81"/>
      <c r="G1197" s="7">
        <f>SUM(G1198)</f>
        <v>1039</v>
      </c>
    </row>
    <row r="1198" spans="1:7">
      <c r="A1198" s="80" t="s">
        <v>18</v>
      </c>
      <c r="B1198" s="4"/>
      <c r="C1198" s="4" t="s">
        <v>100</v>
      </c>
      <c r="D1198" s="81" t="s">
        <v>149</v>
      </c>
      <c r="E1198" s="4" t="s">
        <v>732</v>
      </c>
      <c r="F1198" s="81" t="s">
        <v>83</v>
      </c>
      <c r="G1198" s="7">
        <v>1039</v>
      </c>
    </row>
    <row r="1199" spans="1:7" ht="31.5">
      <c r="A1199" s="48" t="s">
        <v>34</v>
      </c>
      <c r="B1199" s="44"/>
      <c r="C1199" s="44" t="s">
        <v>100</v>
      </c>
      <c r="D1199" s="44" t="s">
        <v>149</v>
      </c>
      <c r="E1199" s="49" t="s">
        <v>557</v>
      </c>
      <c r="F1199" s="44"/>
      <c r="G1199" s="46">
        <f>G1200+G1203</f>
        <v>11389.7</v>
      </c>
    </row>
    <row r="1200" spans="1:7" ht="63">
      <c r="A1200" s="80" t="s">
        <v>340</v>
      </c>
      <c r="B1200" s="4"/>
      <c r="C1200" s="4" t="s">
        <v>100</v>
      </c>
      <c r="D1200" s="4" t="s">
        <v>149</v>
      </c>
      <c r="E1200" s="6" t="s">
        <v>581</v>
      </c>
      <c r="F1200" s="4"/>
      <c r="G1200" s="9">
        <f>G1201+G1202</f>
        <v>4876.2</v>
      </c>
    </row>
    <row r="1201" spans="1:7" ht="47.25">
      <c r="A1201" s="80" t="s">
        <v>40</v>
      </c>
      <c r="B1201" s="4"/>
      <c r="C1201" s="4" t="s">
        <v>100</v>
      </c>
      <c r="D1201" s="4" t="s">
        <v>149</v>
      </c>
      <c r="E1201" s="6" t="s">
        <v>581</v>
      </c>
      <c r="F1201" s="4" t="s">
        <v>76</v>
      </c>
      <c r="G1201" s="9">
        <v>4558.8999999999996</v>
      </c>
    </row>
    <row r="1202" spans="1:7" ht="31.5">
      <c r="A1202" s="80" t="s">
        <v>41</v>
      </c>
      <c r="B1202" s="4"/>
      <c r="C1202" s="4" t="s">
        <v>100</v>
      </c>
      <c r="D1202" s="4" t="s">
        <v>149</v>
      </c>
      <c r="E1202" s="6" t="s">
        <v>581</v>
      </c>
      <c r="F1202" s="4" t="s">
        <v>78</v>
      </c>
      <c r="G1202" s="9">
        <v>317.3</v>
      </c>
    </row>
    <row r="1203" spans="1:7">
      <c r="A1203" s="48" t="s">
        <v>450</v>
      </c>
      <c r="B1203" s="44"/>
      <c r="C1203" s="44" t="s">
        <v>100</v>
      </c>
      <c r="D1203" s="44" t="s">
        <v>149</v>
      </c>
      <c r="E1203" s="49" t="s">
        <v>589</v>
      </c>
      <c r="F1203" s="44"/>
      <c r="G1203" s="46">
        <f>G1204+G1205</f>
        <v>6513.5</v>
      </c>
    </row>
    <row r="1204" spans="1:7" ht="47.25">
      <c r="A1204" s="48" t="s">
        <v>40</v>
      </c>
      <c r="B1204" s="44"/>
      <c r="C1204" s="44" t="s">
        <v>100</v>
      </c>
      <c r="D1204" s="44" t="s">
        <v>149</v>
      </c>
      <c r="E1204" s="49" t="s">
        <v>589</v>
      </c>
      <c r="F1204" s="44" t="s">
        <v>76</v>
      </c>
      <c r="G1204" s="46">
        <v>6284.2</v>
      </c>
    </row>
    <row r="1205" spans="1:7" ht="31.5">
      <c r="A1205" s="30" t="s">
        <v>41</v>
      </c>
      <c r="B1205" s="44"/>
      <c r="C1205" s="44" t="s">
        <v>100</v>
      </c>
      <c r="D1205" s="44" t="s">
        <v>149</v>
      </c>
      <c r="E1205" s="49" t="s">
        <v>589</v>
      </c>
      <c r="F1205" s="44" t="s">
        <v>78</v>
      </c>
      <c r="G1205" s="46">
        <v>229.3</v>
      </c>
    </row>
    <row r="1206" spans="1:7" ht="47.25">
      <c r="A1206" s="80" t="s">
        <v>499</v>
      </c>
      <c r="B1206" s="4"/>
      <c r="C1206" s="4" t="s">
        <v>100</v>
      </c>
      <c r="D1206" s="4" t="s">
        <v>149</v>
      </c>
      <c r="E1206" s="29" t="s">
        <v>290</v>
      </c>
      <c r="F1206" s="21"/>
      <c r="G1206" s="7">
        <f t="shared" ref="G1206:G1207" si="293">SUM(G1207)</f>
        <v>205</v>
      </c>
    </row>
    <row r="1207" spans="1:7">
      <c r="A1207" s="80" t="s">
        <v>27</v>
      </c>
      <c r="B1207" s="4"/>
      <c r="C1207" s="4" t="s">
        <v>100</v>
      </c>
      <c r="D1207" s="4" t="s">
        <v>149</v>
      </c>
      <c r="E1207" s="29" t="s">
        <v>291</v>
      </c>
      <c r="F1207" s="21"/>
      <c r="G1207" s="7">
        <f t="shared" si="293"/>
        <v>205</v>
      </c>
    </row>
    <row r="1208" spans="1:7" ht="31.5">
      <c r="A1208" s="80" t="s">
        <v>41</v>
      </c>
      <c r="B1208" s="4"/>
      <c r="C1208" s="4" t="s">
        <v>100</v>
      </c>
      <c r="D1208" s="4" t="s">
        <v>149</v>
      </c>
      <c r="E1208" s="29" t="s">
        <v>291</v>
      </c>
      <c r="F1208" s="21">
        <v>200</v>
      </c>
      <c r="G1208" s="7">
        <v>205</v>
      </c>
    </row>
    <row r="1209" spans="1:7" ht="47.25">
      <c r="A1209" s="80" t="s">
        <v>793</v>
      </c>
      <c r="B1209" s="4"/>
      <c r="C1209" s="4" t="s">
        <v>100</v>
      </c>
      <c r="D1209" s="4" t="s">
        <v>149</v>
      </c>
      <c r="E1209" s="43" t="s">
        <v>303</v>
      </c>
      <c r="F1209" s="4"/>
      <c r="G1209" s="7">
        <f t="shared" ref="G1209" si="294">SUM(G1210+G1213+G1216+G1218)+G1226+G1221</f>
        <v>76861.600000000006</v>
      </c>
    </row>
    <row r="1210" spans="1:7">
      <c r="A1210" s="30" t="s">
        <v>67</v>
      </c>
      <c r="B1210" s="44"/>
      <c r="C1210" s="44" t="s">
        <v>100</v>
      </c>
      <c r="D1210" s="44" t="s">
        <v>149</v>
      </c>
      <c r="E1210" s="50" t="s">
        <v>401</v>
      </c>
      <c r="F1210" s="44"/>
      <c r="G1210" s="46">
        <f>+G1211+G1212</f>
        <v>20912.3</v>
      </c>
    </row>
    <row r="1211" spans="1:7" ht="47.25">
      <c r="A1211" s="30" t="s">
        <v>40</v>
      </c>
      <c r="B1211" s="44"/>
      <c r="C1211" s="44" t="s">
        <v>100</v>
      </c>
      <c r="D1211" s="44" t="s">
        <v>149</v>
      </c>
      <c r="E1211" s="50" t="s">
        <v>401</v>
      </c>
      <c r="F1211" s="44" t="s">
        <v>76</v>
      </c>
      <c r="G1211" s="7">
        <v>20911.8</v>
      </c>
    </row>
    <row r="1212" spans="1:7" ht="31.5">
      <c r="A1212" s="30" t="s">
        <v>41</v>
      </c>
      <c r="B1212" s="44"/>
      <c r="C1212" s="44" t="s">
        <v>100</v>
      </c>
      <c r="D1212" s="44" t="s">
        <v>149</v>
      </c>
      <c r="E1212" s="50" t="s">
        <v>401</v>
      </c>
      <c r="F1212" s="44" t="s">
        <v>78</v>
      </c>
      <c r="G1212" s="7">
        <v>0.5</v>
      </c>
    </row>
    <row r="1213" spans="1:7">
      <c r="A1213" s="30" t="s">
        <v>82</v>
      </c>
      <c r="B1213" s="44"/>
      <c r="C1213" s="44" t="s">
        <v>100</v>
      </c>
      <c r="D1213" s="44" t="s">
        <v>149</v>
      </c>
      <c r="E1213" s="50" t="s">
        <v>592</v>
      </c>
      <c r="F1213" s="44"/>
      <c r="G1213" s="7">
        <f>SUM(G1214+G1215)</f>
        <v>421.5</v>
      </c>
    </row>
    <row r="1214" spans="1:7" ht="31.5">
      <c r="A1214" s="30" t="s">
        <v>41</v>
      </c>
      <c r="B1214" s="44"/>
      <c r="C1214" s="44" t="s">
        <v>100</v>
      </c>
      <c r="D1214" s="44" t="s">
        <v>149</v>
      </c>
      <c r="E1214" s="50" t="s">
        <v>592</v>
      </c>
      <c r="F1214" s="44" t="s">
        <v>78</v>
      </c>
      <c r="G1214" s="7">
        <v>420</v>
      </c>
    </row>
    <row r="1215" spans="1:7">
      <c r="A1215" s="80" t="s">
        <v>18</v>
      </c>
      <c r="B1215" s="44"/>
      <c r="C1215" s="44" t="s">
        <v>100</v>
      </c>
      <c r="D1215" s="44" t="s">
        <v>149</v>
      </c>
      <c r="E1215" s="50" t="s">
        <v>592</v>
      </c>
      <c r="F1215" s="44" t="s">
        <v>83</v>
      </c>
      <c r="G1215" s="7">
        <v>1.5</v>
      </c>
    </row>
    <row r="1216" spans="1:7" ht="31.5">
      <c r="A1216" s="30" t="s">
        <v>84</v>
      </c>
      <c r="B1216" s="44"/>
      <c r="C1216" s="44" t="s">
        <v>100</v>
      </c>
      <c r="D1216" s="44" t="s">
        <v>149</v>
      </c>
      <c r="E1216" s="50" t="s">
        <v>460</v>
      </c>
      <c r="F1216" s="44"/>
      <c r="G1216" s="46">
        <f>SUM(G1217)</f>
        <v>935.9</v>
      </c>
    </row>
    <row r="1217" spans="1:7" ht="31.5">
      <c r="A1217" s="30" t="s">
        <v>41</v>
      </c>
      <c r="B1217" s="44"/>
      <c r="C1217" s="44" t="s">
        <v>100</v>
      </c>
      <c r="D1217" s="44" t="s">
        <v>149</v>
      </c>
      <c r="E1217" s="50" t="s">
        <v>460</v>
      </c>
      <c r="F1217" s="44" t="s">
        <v>78</v>
      </c>
      <c r="G1217" s="7">
        <v>935.9</v>
      </c>
    </row>
    <row r="1218" spans="1:7" ht="31.5">
      <c r="A1218" s="30" t="s">
        <v>405</v>
      </c>
      <c r="B1218" s="44"/>
      <c r="C1218" s="44" t="s">
        <v>100</v>
      </c>
      <c r="D1218" s="44" t="s">
        <v>149</v>
      </c>
      <c r="E1218" s="50" t="s">
        <v>406</v>
      </c>
      <c r="F1218" s="44"/>
      <c r="G1218" s="46">
        <f>SUM(G1219:G1220)</f>
        <v>820.5</v>
      </c>
    </row>
    <row r="1219" spans="1:7" ht="31.5">
      <c r="A1219" s="30" t="s">
        <v>41</v>
      </c>
      <c r="B1219" s="44"/>
      <c r="C1219" s="44" t="s">
        <v>100</v>
      </c>
      <c r="D1219" s="44" t="s">
        <v>149</v>
      </c>
      <c r="E1219" s="50" t="s">
        <v>406</v>
      </c>
      <c r="F1219" s="44" t="s">
        <v>78</v>
      </c>
      <c r="G1219" s="7">
        <v>748.3</v>
      </c>
    </row>
    <row r="1220" spans="1:7">
      <c r="A1220" s="80" t="s">
        <v>18</v>
      </c>
      <c r="B1220" s="44"/>
      <c r="C1220" s="44" t="s">
        <v>100</v>
      </c>
      <c r="D1220" s="44" t="s">
        <v>149</v>
      </c>
      <c r="E1220" s="50" t="s">
        <v>406</v>
      </c>
      <c r="F1220" s="44" t="s">
        <v>83</v>
      </c>
      <c r="G1220" s="7">
        <v>72.2</v>
      </c>
    </row>
    <row r="1221" spans="1:7" hidden="1">
      <c r="A1221" s="80" t="s">
        <v>27</v>
      </c>
      <c r="B1221" s="4"/>
      <c r="C1221" s="4" t="s">
        <v>100</v>
      </c>
      <c r="D1221" s="4" t="s">
        <v>149</v>
      </c>
      <c r="E1221" s="21" t="s">
        <v>593</v>
      </c>
      <c r="F1221" s="21"/>
      <c r="G1221" s="7">
        <f t="shared" ref="G1221" si="295">SUM(G1224)+G1222</f>
        <v>0</v>
      </c>
    </row>
    <row r="1222" spans="1:7" ht="31.5" hidden="1">
      <c r="A1222" s="30" t="s">
        <v>405</v>
      </c>
      <c r="B1222" s="4"/>
      <c r="C1222" s="4" t="s">
        <v>100</v>
      </c>
      <c r="D1222" s="4" t="s">
        <v>149</v>
      </c>
      <c r="E1222" s="21" t="s">
        <v>685</v>
      </c>
      <c r="F1222" s="21"/>
      <c r="G1222" s="7">
        <f t="shared" ref="G1222" si="296">SUM(G1223)</f>
        <v>0</v>
      </c>
    </row>
    <row r="1223" spans="1:7" ht="31.5" hidden="1">
      <c r="A1223" s="30" t="s">
        <v>41</v>
      </c>
      <c r="B1223" s="4"/>
      <c r="C1223" s="4" t="s">
        <v>100</v>
      </c>
      <c r="D1223" s="4" t="s">
        <v>149</v>
      </c>
      <c r="E1223" s="21" t="s">
        <v>685</v>
      </c>
      <c r="F1223" s="21">
        <v>200</v>
      </c>
      <c r="G1223" s="7"/>
    </row>
    <row r="1224" spans="1:7" hidden="1">
      <c r="A1224" s="31" t="s">
        <v>794</v>
      </c>
      <c r="B1224" s="4"/>
      <c r="C1224" s="4" t="s">
        <v>100</v>
      </c>
      <c r="D1224" s="81" t="s">
        <v>149</v>
      </c>
      <c r="E1224" s="4" t="s">
        <v>566</v>
      </c>
      <c r="F1224" s="81"/>
      <c r="G1224" s="7">
        <f>G1225</f>
        <v>0</v>
      </c>
    </row>
    <row r="1225" spans="1:7" ht="31.5" hidden="1">
      <c r="A1225" s="80" t="s">
        <v>41</v>
      </c>
      <c r="B1225" s="81"/>
      <c r="C1225" s="81" t="s">
        <v>100</v>
      </c>
      <c r="D1225" s="81" t="s">
        <v>149</v>
      </c>
      <c r="E1225" s="4" t="s">
        <v>566</v>
      </c>
      <c r="F1225" s="81" t="s">
        <v>78</v>
      </c>
      <c r="G1225" s="7"/>
    </row>
    <row r="1226" spans="1:7" ht="31.5">
      <c r="A1226" s="80" t="s">
        <v>34</v>
      </c>
      <c r="B1226" s="4"/>
      <c r="C1226" s="4" t="s">
        <v>100</v>
      </c>
      <c r="D1226" s="4" t="s">
        <v>149</v>
      </c>
      <c r="E1226" s="21" t="s">
        <v>304</v>
      </c>
      <c r="F1226" s="4"/>
      <c r="G1226" s="7">
        <f>SUM(G1227)</f>
        <v>53771.4</v>
      </c>
    </row>
    <row r="1227" spans="1:7">
      <c r="A1227" s="31" t="s">
        <v>794</v>
      </c>
      <c r="B1227" s="4"/>
      <c r="C1227" s="4" t="s">
        <v>100</v>
      </c>
      <c r="D1227" s="4" t="s">
        <v>149</v>
      </c>
      <c r="E1227" s="21" t="s">
        <v>305</v>
      </c>
      <c r="F1227" s="4"/>
      <c r="G1227" s="7">
        <f t="shared" ref="G1227" si="297">G1228+G1229+G1231+G1230</f>
        <v>53771.4</v>
      </c>
    </row>
    <row r="1228" spans="1:7" ht="47.25">
      <c r="A1228" s="2" t="s">
        <v>40</v>
      </c>
      <c r="B1228" s="4"/>
      <c r="C1228" s="4" t="s">
        <v>100</v>
      </c>
      <c r="D1228" s="4" t="s">
        <v>149</v>
      </c>
      <c r="E1228" s="21" t="s">
        <v>305</v>
      </c>
      <c r="F1228" s="4" t="s">
        <v>76</v>
      </c>
      <c r="G1228" s="7">
        <v>48750.8</v>
      </c>
    </row>
    <row r="1229" spans="1:7" ht="31.5">
      <c r="A1229" s="80" t="s">
        <v>41</v>
      </c>
      <c r="B1229" s="4"/>
      <c r="C1229" s="4" t="s">
        <v>100</v>
      </c>
      <c r="D1229" s="4" t="s">
        <v>149</v>
      </c>
      <c r="E1229" s="21" t="s">
        <v>305</v>
      </c>
      <c r="F1229" s="4" t="s">
        <v>78</v>
      </c>
      <c r="G1229" s="7">
        <v>4852.3999999999996</v>
      </c>
    </row>
    <row r="1230" spans="1:7" hidden="1">
      <c r="A1230" s="80" t="s">
        <v>32</v>
      </c>
      <c r="B1230" s="4"/>
      <c r="C1230" s="4" t="s">
        <v>100</v>
      </c>
      <c r="D1230" s="4" t="s">
        <v>149</v>
      </c>
      <c r="E1230" s="21" t="s">
        <v>305</v>
      </c>
      <c r="F1230" s="4" t="s">
        <v>86</v>
      </c>
      <c r="G1230" s="7"/>
    </row>
    <row r="1231" spans="1:7">
      <c r="A1231" s="80" t="s">
        <v>18</v>
      </c>
      <c r="B1231" s="4"/>
      <c r="C1231" s="4" t="s">
        <v>100</v>
      </c>
      <c r="D1231" s="4" t="s">
        <v>149</v>
      </c>
      <c r="E1231" s="21" t="s">
        <v>305</v>
      </c>
      <c r="F1231" s="4" t="s">
        <v>83</v>
      </c>
      <c r="G1231" s="7">
        <v>168.2</v>
      </c>
    </row>
    <row r="1232" spans="1:7" ht="31.5">
      <c r="A1232" s="80" t="s">
        <v>792</v>
      </c>
      <c r="B1232" s="4"/>
      <c r="C1232" s="4" t="s">
        <v>100</v>
      </c>
      <c r="D1232" s="4" t="s">
        <v>149</v>
      </c>
      <c r="E1232" s="29" t="s">
        <v>682</v>
      </c>
      <c r="F1232" s="4"/>
      <c r="G1232" s="7">
        <f t="shared" ref="G1232:G1233" si="298">G1233</f>
        <v>70</v>
      </c>
    </row>
    <row r="1233" spans="1:7">
      <c r="A1233" s="80" t="s">
        <v>27</v>
      </c>
      <c r="B1233" s="4"/>
      <c r="C1233" s="4" t="s">
        <v>100</v>
      </c>
      <c r="D1233" s="4" t="s">
        <v>149</v>
      </c>
      <c r="E1233" s="29" t="s">
        <v>683</v>
      </c>
      <c r="F1233" s="4"/>
      <c r="G1233" s="7">
        <f t="shared" si="298"/>
        <v>70</v>
      </c>
    </row>
    <row r="1234" spans="1:7" ht="31.5">
      <c r="A1234" s="80" t="s">
        <v>41</v>
      </c>
      <c r="B1234" s="4"/>
      <c r="C1234" s="4" t="s">
        <v>100</v>
      </c>
      <c r="D1234" s="4" t="s">
        <v>149</v>
      </c>
      <c r="E1234" s="29" t="s">
        <v>683</v>
      </c>
      <c r="F1234" s="4" t="s">
        <v>78</v>
      </c>
      <c r="G1234" s="57">
        <v>70</v>
      </c>
    </row>
    <row r="1235" spans="1:7">
      <c r="A1235" s="80" t="s">
        <v>22</v>
      </c>
      <c r="B1235" s="4"/>
      <c r="C1235" s="4" t="s">
        <v>23</v>
      </c>
      <c r="D1235" s="4" t="s">
        <v>24</v>
      </c>
      <c r="E1235" s="6"/>
      <c r="F1235" s="4"/>
      <c r="G1235" s="7">
        <f t="shared" ref="G1235" si="299">SUM(G1236)</f>
        <v>71729.399999999994</v>
      </c>
    </row>
    <row r="1236" spans="1:7">
      <c r="A1236" s="80" t="s">
        <v>161</v>
      </c>
      <c r="B1236" s="29"/>
      <c r="C1236" s="4" t="s">
        <v>23</v>
      </c>
      <c r="D1236" s="4" t="s">
        <v>11</v>
      </c>
      <c r="E1236" s="43"/>
      <c r="F1236" s="29"/>
      <c r="G1236" s="9">
        <f t="shared" ref="G1236" si="300">SUM(G1237+G1243+G1247)</f>
        <v>71729.399999999994</v>
      </c>
    </row>
    <row r="1237" spans="1:7" ht="31.5">
      <c r="A1237" s="80" t="s">
        <v>404</v>
      </c>
      <c r="B1237" s="4"/>
      <c r="C1237" s="4" t="s">
        <v>23</v>
      </c>
      <c r="D1237" s="4" t="s">
        <v>11</v>
      </c>
      <c r="E1237" s="43" t="s">
        <v>183</v>
      </c>
      <c r="F1237" s="4"/>
      <c r="G1237" s="9">
        <f>G1238</f>
        <v>37597.699999999997</v>
      </c>
    </row>
    <row r="1238" spans="1:7" ht="31.5">
      <c r="A1238" s="80" t="s">
        <v>611</v>
      </c>
      <c r="B1238" s="4"/>
      <c r="C1238" s="4" t="s">
        <v>23</v>
      </c>
      <c r="D1238" s="4" t="s">
        <v>11</v>
      </c>
      <c r="E1238" s="43" t="s">
        <v>609</v>
      </c>
      <c r="F1238" s="4"/>
      <c r="G1238" s="9">
        <f>G1239+G1241</f>
        <v>37597.699999999997</v>
      </c>
    </row>
    <row r="1239" spans="1:7" ht="63">
      <c r="A1239" s="80" t="s">
        <v>899</v>
      </c>
      <c r="B1239" s="4"/>
      <c r="C1239" s="4" t="s">
        <v>23</v>
      </c>
      <c r="D1239" s="4" t="s">
        <v>11</v>
      </c>
      <c r="E1239" s="43" t="s">
        <v>610</v>
      </c>
      <c r="F1239" s="4"/>
      <c r="G1239" s="9">
        <f>G1240</f>
        <v>36520.199999999997</v>
      </c>
    </row>
    <row r="1240" spans="1:7">
      <c r="A1240" s="80" t="s">
        <v>32</v>
      </c>
      <c r="B1240" s="4"/>
      <c r="C1240" s="4" t="s">
        <v>23</v>
      </c>
      <c r="D1240" s="4" t="s">
        <v>11</v>
      </c>
      <c r="E1240" s="43" t="s">
        <v>610</v>
      </c>
      <c r="F1240" s="4" t="s">
        <v>86</v>
      </c>
      <c r="G1240" s="9">
        <v>36520.199999999997</v>
      </c>
    </row>
    <row r="1241" spans="1:7" ht="94.5">
      <c r="A1241" s="80" t="s">
        <v>893</v>
      </c>
      <c r="B1241" s="4"/>
      <c r="C1241" s="4" t="s">
        <v>23</v>
      </c>
      <c r="D1241" s="4" t="s">
        <v>11</v>
      </c>
      <c r="E1241" s="43" t="s">
        <v>894</v>
      </c>
      <c r="F1241" s="4"/>
      <c r="G1241" s="9">
        <f>SUM(G1242)</f>
        <v>1077.5</v>
      </c>
    </row>
    <row r="1242" spans="1:7">
      <c r="A1242" s="80" t="s">
        <v>32</v>
      </c>
      <c r="B1242" s="4"/>
      <c r="C1242" s="4" t="s">
        <v>23</v>
      </c>
      <c r="D1242" s="4" t="s">
        <v>11</v>
      </c>
      <c r="E1242" s="43" t="s">
        <v>894</v>
      </c>
      <c r="F1242" s="4" t="s">
        <v>86</v>
      </c>
      <c r="G1242" s="9">
        <v>1077.5</v>
      </c>
    </row>
    <row r="1243" spans="1:7" ht="31.5">
      <c r="A1243" s="80" t="s">
        <v>837</v>
      </c>
      <c r="B1243" s="4"/>
      <c r="C1243" s="4" t="s">
        <v>23</v>
      </c>
      <c r="D1243" s="4" t="s">
        <v>11</v>
      </c>
      <c r="E1243" s="6" t="s">
        <v>336</v>
      </c>
      <c r="F1243" s="4"/>
      <c r="G1243" s="9">
        <f t="shared" ref="G1243:G1244" si="301">SUM(G1244)</f>
        <v>27059.1</v>
      </c>
    </row>
    <row r="1244" spans="1:7">
      <c r="A1244" s="80" t="s">
        <v>614</v>
      </c>
      <c r="B1244" s="4"/>
      <c r="C1244" s="4" t="s">
        <v>23</v>
      </c>
      <c r="D1244" s="4" t="s">
        <v>11</v>
      </c>
      <c r="E1244" s="6" t="s">
        <v>612</v>
      </c>
      <c r="F1244" s="4"/>
      <c r="G1244" s="9">
        <f t="shared" si="301"/>
        <v>27059.1</v>
      </c>
    </row>
    <row r="1245" spans="1:7" ht="63">
      <c r="A1245" s="80" t="s">
        <v>341</v>
      </c>
      <c r="B1245" s="4"/>
      <c r="C1245" s="4" t="s">
        <v>23</v>
      </c>
      <c r="D1245" s="4" t="s">
        <v>11</v>
      </c>
      <c r="E1245" s="43" t="s">
        <v>613</v>
      </c>
      <c r="F1245" s="4"/>
      <c r="G1245" s="9">
        <f t="shared" ref="G1245" si="302">G1246</f>
        <v>27059.1</v>
      </c>
    </row>
    <row r="1246" spans="1:7">
      <c r="A1246" s="80" t="s">
        <v>32</v>
      </c>
      <c r="B1246" s="81"/>
      <c r="C1246" s="4" t="s">
        <v>23</v>
      </c>
      <c r="D1246" s="4" t="s">
        <v>11</v>
      </c>
      <c r="E1246" s="43" t="s">
        <v>613</v>
      </c>
      <c r="F1246" s="4">
        <v>300</v>
      </c>
      <c r="G1246" s="9">
        <v>27059.1</v>
      </c>
    </row>
    <row r="1247" spans="1:7" ht="31.5">
      <c r="A1247" s="80" t="s">
        <v>497</v>
      </c>
      <c r="B1247" s="29"/>
      <c r="C1247" s="4" t="s">
        <v>23</v>
      </c>
      <c r="D1247" s="4" t="s">
        <v>11</v>
      </c>
      <c r="E1247" s="29" t="s">
        <v>282</v>
      </c>
      <c r="F1247" s="29"/>
      <c r="G1247" s="9">
        <f t="shared" ref="G1247" si="303">SUM(G1248)</f>
        <v>7072.6</v>
      </c>
    </row>
    <row r="1248" spans="1:7" ht="31.5">
      <c r="A1248" s="80" t="s">
        <v>624</v>
      </c>
      <c r="B1248" s="29"/>
      <c r="C1248" s="4" t="s">
        <v>23</v>
      </c>
      <c r="D1248" s="4" t="s">
        <v>11</v>
      </c>
      <c r="E1248" s="29" t="s">
        <v>550</v>
      </c>
      <c r="F1248" s="29"/>
      <c r="G1248" s="9">
        <f t="shared" ref="G1248" si="304">SUM(G1249+G1255)</f>
        <v>7072.6</v>
      </c>
    </row>
    <row r="1249" spans="1:7">
      <c r="A1249" s="80" t="s">
        <v>27</v>
      </c>
      <c r="B1249" s="29"/>
      <c r="C1249" s="4" t="s">
        <v>23</v>
      </c>
      <c r="D1249" s="4" t="s">
        <v>11</v>
      </c>
      <c r="E1249" s="29" t="s">
        <v>551</v>
      </c>
      <c r="F1249" s="29"/>
      <c r="G1249" s="9">
        <f t="shared" ref="G1249" si="305">SUM(G1253)+G1250</f>
        <v>6766.1</v>
      </c>
    </row>
    <row r="1250" spans="1:7" ht="31.5">
      <c r="A1250" s="80" t="s">
        <v>838</v>
      </c>
      <c r="B1250" s="29"/>
      <c r="C1250" s="4" t="s">
        <v>23</v>
      </c>
      <c r="D1250" s="4" t="s">
        <v>11</v>
      </c>
      <c r="E1250" s="29" t="s">
        <v>571</v>
      </c>
      <c r="F1250" s="29"/>
      <c r="G1250" s="9">
        <f>G1251+G1252</f>
        <v>569.5</v>
      </c>
    </row>
    <row r="1251" spans="1:7">
      <c r="A1251" s="80" t="s">
        <v>32</v>
      </c>
      <c r="B1251" s="29"/>
      <c r="C1251" s="4" t="s">
        <v>23</v>
      </c>
      <c r="D1251" s="4" t="s">
        <v>11</v>
      </c>
      <c r="E1251" s="29" t="s">
        <v>571</v>
      </c>
      <c r="F1251" s="29">
        <v>300</v>
      </c>
      <c r="G1251" s="9">
        <v>285</v>
      </c>
    </row>
    <row r="1252" spans="1:7" ht="31.5">
      <c r="A1252" s="80" t="s">
        <v>199</v>
      </c>
      <c r="B1252" s="29"/>
      <c r="C1252" s="4" t="s">
        <v>23</v>
      </c>
      <c r="D1252" s="4" t="s">
        <v>11</v>
      </c>
      <c r="E1252" s="29" t="s">
        <v>571</v>
      </c>
      <c r="F1252" s="29">
        <v>600</v>
      </c>
      <c r="G1252" s="9">
        <v>284.5</v>
      </c>
    </row>
    <row r="1253" spans="1:7" ht="78.75">
      <c r="A1253" s="80" t="s">
        <v>762</v>
      </c>
      <c r="B1253" s="4"/>
      <c r="C1253" s="4" t="s">
        <v>23</v>
      </c>
      <c r="D1253" s="4" t="s">
        <v>11</v>
      </c>
      <c r="E1253" s="29" t="s">
        <v>619</v>
      </c>
      <c r="F1253" s="4"/>
      <c r="G1253" s="7">
        <f t="shared" ref="G1253" si="306">G1254</f>
        <v>6196.6</v>
      </c>
    </row>
    <row r="1254" spans="1:7">
      <c r="A1254" s="80" t="s">
        <v>32</v>
      </c>
      <c r="B1254" s="4"/>
      <c r="C1254" s="4" t="s">
        <v>23</v>
      </c>
      <c r="D1254" s="4" t="s">
        <v>11</v>
      </c>
      <c r="E1254" s="29" t="s">
        <v>619</v>
      </c>
      <c r="F1254" s="4" t="s">
        <v>86</v>
      </c>
      <c r="G1254" s="7">
        <v>6196.6</v>
      </c>
    </row>
    <row r="1255" spans="1:7" ht="31.5">
      <c r="A1255" s="80" t="s">
        <v>34</v>
      </c>
      <c r="B1255" s="4"/>
      <c r="C1255" s="4" t="s">
        <v>23</v>
      </c>
      <c r="D1255" s="4" t="s">
        <v>11</v>
      </c>
      <c r="E1255" s="29" t="s">
        <v>557</v>
      </c>
      <c r="F1255" s="4"/>
      <c r="G1255" s="7">
        <f t="shared" ref="G1255:G1256" si="307">SUM(G1256)</f>
        <v>306.5</v>
      </c>
    </row>
    <row r="1256" spans="1:7" ht="78.75">
      <c r="A1256" s="80" t="s">
        <v>338</v>
      </c>
      <c r="B1256" s="4"/>
      <c r="C1256" s="4" t="s">
        <v>23</v>
      </c>
      <c r="D1256" s="4" t="s">
        <v>11</v>
      </c>
      <c r="E1256" s="29" t="s">
        <v>574</v>
      </c>
      <c r="F1256" s="4"/>
      <c r="G1256" s="7">
        <f t="shared" si="307"/>
        <v>306.5</v>
      </c>
    </row>
    <row r="1257" spans="1:7">
      <c r="A1257" s="80" t="s">
        <v>32</v>
      </c>
      <c r="B1257" s="4"/>
      <c r="C1257" s="4" t="s">
        <v>23</v>
      </c>
      <c r="D1257" s="4" t="s">
        <v>11</v>
      </c>
      <c r="E1257" s="29" t="s">
        <v>574</v>
      </c>
      <c r="F1257" s="4" t="s">
        <v>86</v>
      </c>
      <c r="G1257" s="7">
        <v>306.5</v>
      </c>
    </row>
    <row r="1258" spans="1:7" hidden="1">
      <c r="A1258" s="80" t="s">
        <v>64</v>
      </c>
      <c r="B1258" s="38"/>
      <c r="C1258" s="81" t="s">
        <v>23</v>
      </c>
      <c r="D1258" s="81" t="s">
        <v>65</v>
      </c>
      <c r="E1258" s="81"/>
      <c r="F1258" s="29"/>
      <c r="G1258" s="9">
        <f t="shared" ref="G1258:G1259" si="308">G1259</f>
        <v>0</v>
      </c>
    </row>
    <row r="1259" spans="1:7" ht="31.5" hidden="1">
      <c r="A1259" s="80" t="s">
        <v>839</v>
      </c>
      <c r="B1259" s="38"/>
      <c r="C1259" s="81" t="s">
        <v>23</v>
      </c>
      <c r="D1259" s="81" t="s">
        <v>65</v>
      </c>
      <c r="E1259" s="29" t="s">
        <v>14</v>
      </c>
      <c r="F1259" s="29"/>
      <c r="G1259" s="9">
        <f t="shared" si="308"/>
        <v>0</v>
      </c>
    </row>
    <row r="1260" spans="1:7" hidden="1">
      <c r="A1260" s="80" t="s">
        <v>71</v>
      </c>
      <c r="B1260" s="38"/>
      <c r="C1260" s="81" t="s">
        <v>23</v>
      </c>
      <c r="D1260" s="81" t="s">
        <v>65</v>
      </c>
      <c r="E1260" s="29" t="s">
        <v>55</v>
      </c>
      <c r="F1260" s="29"/>
      <c r="G1260" s="9">
        <f>SUM(G1262)</f>
        <v>0</v>
      </c>
    </row>
    <row r="1261" spans="1:7" hidden="1">
      <c r="A1261" s="80" t="s">
        <v>27</v>
      </c>
      <c r="B1261" s="38"/>
      <c r="C1261" s="81" t="s">
        <v>23</v>
      </c>
      <c r="D1261" s="81" t="s">
        <v>65</v>
      </c>
      <c r="E1261" s="29" t="s">
        <v>355</v>
      </c>
      <c r="F1261" s="29"/>
      <c r="G1261" s="9">
        <f t="shared" ref="G1261:G1262" si="309">G1262</f>
        <v>0</v>
      </c>
    </row>
    <row r="1262" spans="1:7" hidden="1">
      <c r="A1262" s="80" t="s">
        <v>29</v>
      </c>
      <c r="B1262" s="38"/>
      <c r="C1262" s="81" t="s">
        <v>23</v>
      </c>
      <c r="D1262" s="81" t="s">
        <v>65</v>
      </c>
      <c r="E1262" s="29" t="s">
        <v>356</v>
      </c>
      <c r="F1262" s="29"/>
      <c r="G1262" s="9">
        <f t="shared" si="309"/>
        <v>0</v>
      </c>
    </row>
    <row r="1263" spans="1:7" ht="31.5" hidden="1">
      <c r="A1263" s="80" t="s">
        <v>108</v>
      </c>
      <c r="B1263" s="38"/>
      <c r="C1263" s="81" t="s">
        <v>23</v>
      </c>
      <c r="D1263" s="81" t="s">
        <v>65</v>
      </c>
      <c r="E1263" s="29" t="s">
        <v>356</v>
      </c>
      <c r="F1263" s="29">
        <v>600</v>
      </c>
      <c r="G1263" s="9"/>
    </row>
    <row r="1264" spans="1:7">
      <c r="A1264" s="80" t="s">
        <v>222</v>
      </c>
      <c r="B1264" s="38"/>
      <c r="C1264" s="81" t="s">
        <v>147</v>
      </c>
      <c r="D1264" s="81"/>
      <c r="E1264" s="29"/>
      <c r="F1264" s="29"/>
      <c r="G1264" s="9">
        <f t="shared" ref="G1264:G1269" si="310">SUM(G1265)</f>
        <v>3332.8</v>
      </c>
    </row>
    <row r="1265" spans="1:7">
      <c r="A1265" s="80" t="s">
        <v>165</v>
      </c>
      <c r="B1265" s="38"/>
      <c r="C1265" s="81" t="s">
        <v>147</v>
      </c>
      <c r="D1265" s="81" t="s">
        <v>146</v>
      </c>
      <c r="E1265" s="29"/>
      <c r="F1265" s="29"/>
      <c r="G1265" s="9">
        <f t="shared" si="310"/>
        <v>3332.8</v>
      </c>
    </row>
    <row r="1266" spans="1:7" ht="31.5">
      <c r="A1266" s="80" t="s">
        <v>497</v>
      </c>
      <c r="B1266" s="38"/>
      <c r="C1266" s="81" t="s">
        <v>147</v>
      </c>
      <c r="D1266" s="81" t="s">
        <v>146</v>
      </c>
      <c r="E1266" s="29" t="s">
        <v>282</v>
      </c>
      <c r="F1266" s="29"/>
      <c r="G1266" s="9">
        <f t="shared" si="310"/>
        <v>3332.8</v>
      </c>
    </row>
    <row r="1267" spans="1:7" ht="47.25">
      <c r="A1267" s="80" t="s">
        <v>793</v>
      </c>
      <c r="B1267" s="38"/>
      <c r="C1267" s="81" t="s">
        <v>147</v>
      </c>
      <c r="D1267" s="81" t="s">
        <v>146</v>
      </c>
      <c r="E1267" s="29" t="s">
        <v>303</v>
      </c>
      <c r="F1267" s="29"/>
      <c r="G1267" s="9">
        <f t="shared" si="310"/>
        <v>3332.8</v>
      </c>
    </row>
    <row r="1268" spans="1:7" ht="31.5">
      <c r="A1268" s="80" t="s">
        <v>34</v>
      </c>
      <c r="B1268" s="38"/>
      <c r="C1268" s="81" t="s">
        <v>147</v>
      </c>
      <c r="D1268" s="81" t="s">
        <v>146</v>
      </c>
      <c r="E1268" s="29" t="s">
        <v>304</v>
      </c>
      <c r="F1268" s="29"/>
      <c r="G1268" s="9">
        <f t="shared" si="310"/>
        <v>3332.8</v>
      </c>
    </row>
    <row r="1269" spans="1:7">
      <c r="A1269" s="80" t="s">
        <v>794</v>
      </c>
      <c r="B1269" s="38"/>
      <c r="C1269" s="81" t="s">
        <v>147</v>
      </c>
      <c r="D1269" s="81" t="s">
        <v>146</v>
      </c>
      <c r="E1269" s="29" t="s">
        <v>305</v>
      </c>
      <c r="F1269" s="29"/>
      <c r="G1269" s="9">
        <f t="shared" si="310"/>
        <v>3332.8</v>
      </c>
    </row>
    <row r="1270" spans="1:7" ht="47.25">
      <c r="A1270" s="2" t="s">
        <v>40</v>
      </c>
      <c r="B1270" s="38"/>
      <c r="C1270" s="81" t="s">
        <v>147</v>
      </c>
      <c r="D1270" s="81" t="s">
        <v>146</v>
      </c>
      <c r="E1270" s="29" t="s">
        <v>305</v>
      </c>
      <c r="F1270" s="29">
        <v>100</v>
      </c>
      <c r="G1270" s="9">
        <v>3332.8</v>
      </c>
    </row>
    <row r="1271" spans="1:7">
      <c r="A1271" s="74" t="s">
        <v>840</v>
      </c>
      <c r="B1271" s="23" t="s">
        <v>98</v>
      </c>
      <c r="C1271" s="23"/>
      <c r="D1271" s="23"/>
      <c r="E1271" s="23"/>
      <c r="F1271" s="23"/>
      <c r="G1271" s="25">
        <f>G1272+G1325</f>
        <v>452188.6</v>
      </c>
    </row>
    <row r="1272" spans="1:7">
      <c r="A1272" s="80" t="s">
        <v>99</v>
      </c>
      <c r="B1272" s="4"/>
      <c r="C1272" s="4" t="s">
        <v>100</v>
      </c>
      <c r="D1272" s="4"/>
      <c r="E1272" s="4"/>
      <c r="F1272" s="4"/>
      <c r="G1272" s="7">
        <f>G1273+G1317+G1312</f>
        <v>137526.6</v>
      </c>
    </row>
    <row r="1273" spans="1:7">
      <c r="A1273" s="80" t="s">
        <v>101</v>
      </c>
      <c r="B1273" s="4"/>
      <c r="C1273" s="4" t="s">
        <v>100</v>
      </c>
      <c r="D1273" s="4" t="s">
        <v>43</v>
      </c>
      <c r="E1273" s="4"/>
      <c r="F1273" s="4"/>
      <c r="G1273" s="7">
        <f t="shared" ref="G1273" si="311">SUM(G1274)+G1307</f>
        <v>137278.39999999999</v>
      </c>
    </row>
    <row r="1274" spans="1:7">
      <c r="A1274" s="80" t="s">
        <v>501</v>
      </c>
      <c r="B1274" s="4"/>
      <c r="C1274" s="4" t="s">
        <v>100</v>
      </c>
      <c r="D1274" s="4" t="s">
        <v>43</v>
      </c>
      <c r="E1274" s="4" t="s">
        <v>102</v>
      </c>
      <c r="F1274" s="4"/>
      <c r="G1274" s="7">
        <f>SUM(G1275)+G1283+G1279</f>
        <v>137025.9</v>
      </c>
    </row>
    <row r="1275" spans="1:7">
      <c r="A1275" s="80" t="s">
        <v>103</v>
      </c>
      <c r="B1275" s="4"/>
      <c r="C1275" s="4" t="s">
        <v>100</v>
      </c>
      <c r="D1275" s="4" t="s">
        <v>43</v>
      </c>
      <c r="E1275" s="4" t="s">
        <v>104</v>
      </c>
      <c r="F1275" s="4"/>
      <c r="G1275" s="7">
        <f t="shared" ref="G1275:G1277" si="312">G1276</f>
        <v>123698.8</v>
      </c>
    </row>
    <row r="1276" spans="1:7" ht="47.25">
      <c r="A1276" s="80" t="s">
        <v>21</v>
      </c>
      <c r="B1276" s="4"/>
      <c r="C1276" s="4" t="s">
        <v>100</v>
      </c>
      <c r="D1276" s="4" t="s">
        <v>43</v>
      </c>
      <c r="E1276" s="4" t="s">
        <v>105</v>
      </c>
      <c r="F1276" s="4"/>
      <c r="G1276" s="7">
        <f>G1277</f>
        <v>123698.8</v>
      </c>
    </row>
    <row r="1277" spans="1:7">
      <c r="A1277" s="80" t="s">
        <v>106</v>
      </c>
      <c r="B1277" s="4"/>
      <c r="C1277" s="4" t="s">
        <v>100</v>
      </c>
      <c r="D1277" s="4" t="s">
        <v>43</v>
      </c>
      <c r="E1277" s="4" t="s">
        <v>107</v>
      </c>
      <c r="F1277" s="4"/>
      <c r="G1277" s="7">
        <f t="shared" si="312"/>
        <v>123698.8</v>
      </c>
    </row>
    <row r="1278" spans="1:7" ht="31.5">
      <c r="A1278" s="80" t="s">
        <v>108</v>
      </c>
      <c r="B1278" s="4"/>
      <c r="C1278" s="4" t="s">
        <v>100</v>
      </c>
      <c r="D1278" s="4" t="s">
        <v>43</v>
      </c>
      <c r="E1278" s="4" t="s">
        <v>107</v>
      </c>
      <c r="F1278" s="4" t="s">
        <v>109</v>
      </c>
      <c r="G1278" s="7">
        <v>123698.8</v>
      </c>
    </row>
    <row r="1279" spans="1:7">
      <c r="A1279" s="80" t="s">
        <v>134</v>
      </c>
      <c r="B1279" s="4"/>
      <c r="C1279" s="4" t="s">
        <v>100</v>
      </c>
      <c r="D1279" s="4" t="s">
        <v>43</v>
      </c>
      <c r="E1279" s="4" t="s">
        <v>135</v>
      </c>
      <c r="F1279" s="4"/>
      <c r="G1279" s="7">
        <f t="shared" ref="G1279:G1281" si="313">SUM(G1280)</f>
        <v>820.3</v>
      </c>
    </row>
    <row r="1280" spans="1:7">
      <c r="A1280" s="80" t="s">
        <v>27</v>
      </c>
      <c r="B1280" s="4"/>
      <c r="C1280" s="4" t="s">
        <v>100</v>
      </c>
      <c r="D1280" s="4" t="s">
        <v>43</v>
      </c>
      <c r="E1280" s="4" t="s">
        <v>346</v>
      </c>
      <c r="F1280" s="4"/>
      <c r="G1280" s="7">
        <f t="shared" si="313"/>
        <v>820.3</v>
      </c>
    </row>
    <row r="1281" spans="1:7">
      <c r="A1281" s="80" t="s">
        <v>106</v>
      </c>
      <c r="B1281" s="4"/>
      <c r="C1281" s="4" t="s">
        <v>100</v>
      </c>
      <c r="D1281" s="4" t="s">
        <v>43</v>
      </c>
      <c r="E1281" s="4" t="s">
        <v>633</v>
      </c>
      <c r="F1281" s="4"/>
      <c r="G1281" s="7">
        <f t="shared" si="313"/>
        <v>820.3</v>
      </c>
    </row>
    <row r="1282" spans="1:7" ht="31.5">
      <c r="A1282" s="80" t="s">
        <v>108</v>
      </c>
      <c r="B1282" s="4"/>
      <c r="C1282" s="4" t="s">
        <v>100</v>
      </c>
      <c r="D1282" s="4" t="s">
        <v>43</v>
      </c>
      <c r="E1282" s="4" t="s">
        <v>633</v>
      </c>
      <c r="F1282" s="4" t="s">
        <v>109</v>
      </c>
      <c r="G1282" s="7">
        <v>820.3</v>
      </c>
    </row>
    <row r="1283" spans="1:7" ht="31.5">
      <c r="A1283" s="80" t="s">
        <v>136</v>
      </c>
      <c r="B1283" s="51"/>
      <c r="C1283" s="4" t="s">
        <v>100</v>
      </c>
      <c r="D1283" s="4" t="s">
        <v>43</v>
      </c>
      <c r="E1283" s="4" t="s">
        <v>137</v>
      </c>
      <c r="F1283" s="52"/>
      <c r="G1283" s="7">
        <f t="shared" ref="G1283" si="314">G1292+G1295+G1298+G1301+G1284+G1304+G1289</f>
        <v>12506.8</v>
      </c>
    </row>
    <row r="1284" spans="1:7" hidden="1">
      <c r="A1284" s="80" t="s">
        <v>27</v>
      </c>
      <c r="B1284" s="51"/>
      <c r="C1284" s="4" t="s">
        <v>100</v>
      </c>
      <c r="D1284" s="4" t="s">
        <v>43</v>
      </c>
      <c r="E1284" s="4" t="s">
        <v>347</v>
      </c>
      <c r="F1284" s="52"/>
      <c r="G1284" s="7">
        <f t="shared" ref="G1284" si="315">SUM(G1285)+G1287</f>
        <v>0</v>
      </c>
    </row>
    <row r="1285" spans="1:7" ht="31.5" hidden="1">
      <c r="A1285" s="80" t="s">
        <v>859</v>
      </c>
      <c r="B1285" s="51"/>
      <c r="C1285" s="4" t="s">
        <v>100</v>
      </c>
      <c r="D1285" s="4" t="s">
        <v>43</v>
      </c>
      <c r="E1285" s="4" t="s">
        <v>860</v>
      </c>
      <c r="F1285" s="52"/>
      <c r="G1285" s="7">
        <f>SUM(G1286)</f>
        <v>0</v>
      </c>
    </row>
    <row r="1286" spans="1:7" ht="31.5" hidden="1">
      <c r="A1286" s="80" t="s">
        <v>108</v>
      </c>
      <c r="B1286" s="51"/>
      <c r="C1286" s="4" t="s">
        <v>100</v>
      </c>
      <c r="D1286" s="4" t="s">
        <v>43</v>
      </c>
      <c r="E1286" s="4" t="s">
        <v>860</v>
      </c>
      <c r="F1286" s="4" t="s">
        <v>109</v>
      </c>
      <c r="G1286" s="7"/>
    </row>
    <row r="1287" spans="1:7" ht="47.25" hidden="1">
      <c r="A1287" s="80" t="s">
        <v>743</v>
      </c>
      <c r="B1287" s="51"/>
      <c r="C1287" s="4" t="s">
        <v>100</v>
      </c>
      <c r="D1287" s="4" t="s">
        <v>43</v>
      </c>
      <c r="E1287" s="4" t="s">
        <v>744</v>
      </c>
      <c r="F1287" s="4"/>
      <c r="G1287" s="7">
        <f t="shared" ref="G1287" si="316">SUM(G1288)</f>
        <v>0</v>
      </c>
    </row>
    <row r="1288" spans="1:7" ht="31.5" hidden="1">
      <c r="A1288" s="80" t="s">
        <v>108</v>
      </c>
      <c r="B1288" s="51"/>
      <c r="C1288" s="4" t="s">
        <v>100</v>
      </c>
      <c r="D1288" s="4" t="s">
        <v>43</v>
      </c>
      <c r="E1288" s="4" t="s">
        <v>744</v>
      </c>
      <c r="F1288" s="4" t="s">
        <v>109</v>
      </c>
      <c r="G1288" s="7"/>
    </row>
    <row r="1289" spans="1:7" ht="31.5">
      <c r="A1289" s="84" t="s">
        <v>835</v>
      </c>
      <c r="B1289" s="51"/>
      <c r="C1289" s="4" t="s">
        <v>100</v>
      </c>
      <c r="D1289" s="4" t="s">
        <v>43</v>
      </c>
      <c r="E1289" s="4" t="s">
        <v>888</v>
      </c>
      <c r="F1289" s="4"/>
      <c r="G1289" s="7">
        <f t="shared" ref="G1289:G1290" si="317">G1290</f>
        <v>8606</v>
      </c>
    </row>
    <row r="1290" spans="1:7">
      <c r="A1290" s="84" t="s">
        <v>106</v>
      </c>
      <c r="B1290" s="51"/>
      <c r="C1290" s="4" t="s">
        <v>100</v>
      </c>
      <c r="D1290" s="4" t="s">
        <v>43</v>
      </c>
      <c r="E1290" s="4" t="s">
        <v>981</v>
      </c>
      <c r="F1290" s="4"/>
      <c r="G1290" s="7">
        <f t="shared" si="317"/>
        <v>8606</v>
      </c>
    </row>
    <row r="1291" spans="1:7" ht="31.5">
      <c r="A1291" s="84" t="s">
        <v>108</v>
      </c>
      <c r="B1291" s="51"/>
      <c r="C1291" s="4" t="s">
        <v>100</v>
      </c>
      <c r="D1291" s="4" t="s">
        <v>43</v>
      </c>
      <c r="E1291" s="4" t="s">
        <v>981</v>
      </c>
      <c r="F1291" s="4" t="s">
        <v>109</v>
      </c>
      <c r="G1291" s="7">
        <v>8606</v>
      </c>
    </row>
    <row r="1292" spans="1:7" ht="15" customHeight="1">
      <c r="A1292" s="84" t="s">
        <v>350</v>
      </c>
      <c r="B1292" s="51"/>
      <c r="C1292" s="4" t="s">
        <v>100</v>
      </c>
      <c r="D1292" s="4" t="s">
        <v>43</v>
      </c>
      <c r="E1292" s="4" t="s">
        <v>351</v>
      </c>
      <c r="F1292" s="4"/>
      <c r="G1292" s="7">
        <f>G1293</f>
        <v>415.3</v>
      </c>
    </row>
    <row r="1293" spans="1:7">
      <c r="A1293" s="84" t="s">
        <v>106</v>
      </c>
      <c r="B1293" s="51"/>
      <c r="C1293" s="4" t="s">
        <v>100</v>
      </c>
      <c r="D1293" s="4" t="s">
        <v>43</v>
      </c>
      <c r="E1293" s="4" t="s">
        <v>352</v>
      </c>
      <c r="F1293" s="4"/>
      <c r="G1293" s="7">
        <f t="shared" ref="G1293" si="318">G1294</f>
        <v>415.3</v>
      </c>
    </row>
    <row r="1294" spans="1:7" ht="31.5">
      <c r="A1294" s="84" t="s">
        <v>108</v>
      </c>
      <c r="B1294" s="51"/>
      <c r="C1294" s="4" t="s">
        <v>100</v>
      </c>
      <c r="D1294" s="4" t="s">
        <v>43</v>
      </c>
      <c r="E1294" s="4" t="s">
        <v>352</v>
      </c>
      <c r="F1294" s="4" t="s">
        <v>109</v>
      </c>
      <c r="G1294" s="7">
        <v>415.3</v>
      </c>
    </row>
    <row r="1295" spans="1:7" ht="31.5">
      <c r="A1295" s="84" t="s">
        <v>228</v>
      </c>
      <c r="B1295" s="51"/>
      <c r="C1295" s="4" t="s">
        <v>100</v>
      </c>
      <c r="D1295" s="4" t="s">
        <v>43</v>
      </c>
      <c r="E1295" s="4" t="s">
        <v>358</v>
      </c>
      <c r="F1295" s="4"/>
      <c r="G1295" s="7">
        <f t="shared" ref="G1295" si="319">SUM(G1296)</f>
        <v>718</v>
      </c>
    </row>
    <row r="1296" spans="1:7">
      <c r="A1296" s="84" t="s">
        <v>106</v>
      </c>
      <c r="B1296" s="51"/>
      <c r="C1296" s="4" t="s">
        <v>100</v>
      </c>
      <c r="D1296" s="4" t="s">
        <v>43</v>
      </c>
      <c r="E1296" s="4" t="s">
        <v>359</v>
      </c>
      <c r="F1296" s="4"/>
      <c r="G1296" s="7">
        <f t="shared" ref="G1296" si="320">SUM(G1297)</f>
        <v>718</v>
      </c>
    </row>
    <row r="1297" spans="1:7" ht="31.5">
      <c r="A1297" s="84" t="s">
        <v>108</v>
      </c>
      <c r="B1297" s="51"/>
      <c r="C1297" s="4" t="s">
        <v>100</v>
      </c>
      <c r="D1297" s="4" t="s">
        <v>43</v>
      </c>
      <c r="E1297" s="4" t="s">
        <v>359</v>
      </c>
      <c r="F1297" s="4" t="s">
        <v>109</v>
      </c>
      <c r="G1297" s="7">
        <v>718</v>
      </c>
    </row>
    <row r="1298" spans="1:7">
      <c r="A1298" s="84" t="s">
        <v>288</v>
      </c>
      <c r="B1298" s="51"/>
      <c r="C1298" s="4" t="s">
        <v>100</v>
      </c>
      <c r="D1298" s="4" t="s">
        <v>43</v>
      </c>
      <c r="E1298" s="4" t="s">
        <v>353</v>
      </c>
      <c r="F1298" s="4"/>
      <c r="G1298" s="7">
        <f>SUM(G1299)</f>
        <v>267.5</v>
      </c>
    </row>
    <row r="1299" spans="1:7">
      <c r="A1299" s="84" t="s">
        <v>106</v>
      </c>
      <c r="B1299" s="51"/>
      <c r="C1299" s="4" t="s">
        <v>100</v>
      </c>
      <c r="D1299" s="4" t="s">
        <v>43</v>
      </c>
      <c r="E1299" s="4" t="s">
        <v>354</v>
      </c>
      <c r="F1299" s="4"/>
      <c r="G1299" s="7">
        <f>G1300</f>
        <v>267.5</v>
      </c>
    </row>
    <row r="1300" spans="1:7" ht="31.5">
      <c r="A1300" s="84" t="s">
        <v>108</v>
      </c>
      <c r="B1300" s="51"/>
      <c r="C1300" s="4" t="s">
        <v>100</v>
      </c>
      <c r="D1300" s="4" t="s">
        <v>43</v>
      </c>
      <c r="E1300" s="4" t="s">
        <v>354</v>
      </c>
      <c r="F1300" s="4" t="s">
        <v>109</v>
      </c>
      <c r="G1300" s="7">
        <v>267.5</v>
      </c>
    </row>
    <row r="1301" spans="1:7" hidden="1">
      <c r="A1301" s="84" t="s">
        <v>629</v>
      </c>
      <c r="B1301" s="51"/>
      <c r="C1301" s="4" t="s">
        <v>100</v>
      </c>
      <c r="D1301" s="4" t="s">
        <v>43</v>
      </c>
      <c r="E1301" s="4" t="s">
        <v>446</v>
      </c>
      <c r="F1301" s="4"/>
      <c r="G1301" s="7">
        <f t="shared" ref="G1301:G1302" si="321">G1302</f>
        <v>0</v>
      </c>
    </row>
    <row r="1302" spans="1:7" ht="31.5" hidden="1">
      <c r="A1302" s="84" t="s">
        <v>760</v>
      </c>
      <c r="B1302" s="51"/>
      <c r="C1302" s="4" t="s">
        <v>100</v>
      </c>
      <c r="D1302" s="4" t="s">
        <v>43</v>
      </c>
      <c r="E1302" s="4" t="s">
        <v>547</v>
      </c>
      <c r="F1302" s="4"/>
      <c r="G1302" s="7">
        <f t="shared" si="321"/>
        <v>0</v>
      </c>
    </row>
    <row r="1303" spans="1:7" ht="31.5" hidden="1">
      <c r="A1303" s="84" t="s">
        <v>108</v>
      </c>
      <c r="B1303" s="51"/>
      <c r="C1303" s="4" t="s">
        <v>100</v>
      </c>
      <c r="D1303" s="4" t="s">
        <v>43</v>
      </c>
      <c r="E1303" s="4" t="s">
        <v>547</v>
      </c>
      <c r="F1303" s="4" t="s">
        <v>109</v>
      </c>
      <c r="G1303" s="7"/>
    </row>
    <row r="1304" spans="1:7">
      <c r="A1304" s="84" t="s">
        <v>884</v>
      </c>
      <c r="B1304" s="4"/>
      <c r="C1304" s="4" t="s">
        <v>100</v>
      </c>
      <c r="D1304" s="4" t="s">
        <v>43</v>
      </c>
      <c r="E1304" s="4" t="s">
        <v>885</v>
      </c>
      <c r="F1304" s="4"/>
      <c r="G1304" s="7">
        <f t="shared" ref="G1304" si="322">G1305</f>
        <v>2500</v>
      </c>
    </row>
    <row r="1305" spans="1:7">
      <c r="A1305" s="84" t="s">
        <v>886</v>
      </c>
      <c r="B1305" s="4"/>
      <c r="C1305" s="4" t="s">
        <v>100</v>
      </c>
      <c r="D1305" s="4" t="s">
        <v>43</v>
      </c>
      <c r="E1305" s="4" t="s">
        <v>887</v>
      </c>
      <c r="F1305" s="4"/>
      <c r="G1305" s="7">
        <f>G1306</f>
        <v>2500</v>
      </c>
    </row>
    <row r="1306" spans="1:7" ht="31.5">
      <c r="A1306" s="84" t="s">
        <v>108</v>
      </c>
      <c r="B1306" s="4"/>
      <c r="C1306" s="4" t="s">
        <v>100</v>
      </c>
      <c r="D1306" s="4" t="s">
        <v>43</v>
      </c>
      <c r="E1306" s="4" t="s">
        <v>887</v>
      </c>
      <c r="F1306" s="4" t="s">
        <v>109</v>
      </c>
      <c r="G1306" s="7">
        <v>2500</v>
      </c>
    </row>
    <row r="1307" spans="1:7" ht="31.5">
      <c r="A1307" s="84" t="s">
        <v>495</v>
      </c>
      <c r="B1307" s="4"/>
      <c r="C1307" s="4" t="s">
        <v>100</v>
      </c>
      <c r="D1307" s="4" t="s">
        <v>43</v>
      </c>
      <c r="E1307" s="4" t="s">
        <v>14</v>
      </c>
      <c r="F1307" s="4"/>
      <c r="G1307" s="7">
        <f t="shared" ref="G1307" si="323">G1308</f>
        <v>252.5</v>
      </c>
    </row>
    <row r="1308" spans="1:7">
      <c r="A1308" s="84" t="s">
        <v>71</v>
      </c>
      <c r="B1308" s="4"/>
      <c r="C1308" s="4" t="s">
        <v>100</v>
      </c>
      <c r="D1308" s="4" t="s">
        <v>43</v>
      </c>
      <c r="E1308" s="4" t="s">
        <v>55</v>
      </c>
      <c r="F1308" s="4"/>
      <c r="G1308" s="7">
        <f>SUM(G1309)</f>
        <v>252.5</v>
      </c>
    </row>
    <row r="1309" spans="1:7">
      <c r="A1309" s="84" t="s">
        <v>27</v>
      </c>
      <c r="B1309" s="4"/>
      <c r="C1309" s="4" t="s">
        <v>100</v>
      </c>
      <c r="D1309" s="4" t="s">
        <v>43</v>
      </c>
      <c r="E1309" s="4" t="s">
        <v>355</v>
      </c>
      <c r="F1309" s="4"/>
      <c r="G1309" s="7">
        <f>SUM(G1310)</f>
        <v>252.5</v>
      </c>
    </row>
    <row r="1310" spans="1:7">
      <c r="A1310" s="84" t="s">
        <v>29</v>
      </c>
      <c r="B1310" s="4"/>
      <c r="C1310" s="4" t="s">
        <v>100</v>
      </c>
      <c r="D1310" s="4" t="s">
        <v>43</v>
      </c>
      <c r="E1310" s="4" t="s">
        <v>356</v>
      </c>
      <c r="F1310" s="4"/>
      <c r="G1310" s="7">
        <f t="shared" ref="G1310" si="324">G1311</f>
        <v>252.5</v>
      </c>
    </row>
    <row r="1311" spans="1:7" ht="31.5">
      <c r="A1311" s="84" t="s">
        <v>108</v>
      </c>
      <c r="B1311" s="4"/>
      <c r="C1311" s="4" t="s">
        <v>100</v>
      </c>
      <c r="D1311" s="4" t="s">
        <v>43</v>
      </c>
      <c r="E1311" s="4" t="s">
        <v>356</v>
      </c>
      <c r="F1311" s="4" t="s">
        <v>109</v>
      </c>
      <c r="G1311" s="7">
        <v>252.5</v>
      </c>
    </row>
    <row r="1312" spans="1:7" hidden="1">
      <c r="A1312" s="2" t="s">
        <v>641</v>
      </c>
      <c r="B1312" s="51"/>
      <c r="C1312" s="4" t="s">
        <v>100</v>
      </c>
      <c r="D1312" s="4" t="s">
        <v>146</v>
      </c>
      <c r="E1312" s="4"/>
      <c r="F1312" s="4"/>
      <c r="G1312" s="7">
        <f t="shared" ref="G1312:G1314" si="325">SUM(G1313)</f>
        <v>0</v>
      </c>
    </row>
    <row r="1313" spans="1:7" hidden="1">
      <c r="A1313" s="84" t="s">
        <v>501</v>
      </c>
      <c r="B1313" s="4"/>
      <c r="C1313" s="4" t="s">
        <v>100</v>
      </c>
      <c r="D1313" s="4" t="s">
        <v>146</v>
      </c>
      <c r="E1313" s="4" t="s">
        <v>102</v>
      </c>
      <c r="F1313" s="4"/>
      <c r="G1313" s="7">
        <f>SUM(G1314)</f>
        <v>0</v>
      </c>
    </row>
    <row r="1314" spans="1:7" ht="24" hidden="1" customHeight="1">
      <c r="A1314" s="84" t="s">
        <v>451</v>
      </c>
      <c r="B1314" s="51"/>
      <c r="C1314" s="4" t="s">
        <v>100</v>
      </c>
      <c r="D1314" s="4" t="s">
        <v>146</v>
      </c>
      <c r="E1314" s="4" t="s">
        <v>128</v>
      </c>
      <c r="F1314" s="4"/>
      <c r="G1314" s="7">
        <f t="shared" si="325"/>
        <v>0</v>
      </c>
    </row>
    <row r="1315" spans="1:7" ht="31.5" hidden="1">
      <c r="A1315" s="84" t="s">
        <v>85</v>
      </c>
      <c r="B1315" s="51"/>
      <c r="C1315" s="4" t="s">
        <v>100</v>
      </c>
      <c r="D1315" s="4" t="s">
        <v>146</v>
      </c>
      <c r="E1315" s="4" t="s">
        <v>455</v>
      </c>
      <c r="F1315" s="4"/>
      <c r="G1315" s="7"/>
    </row>
    <row r="1316" spans="1:7" ht="31.5" hidden="1">
      <c r="A1316" s="84" t="s">
        <v>41</v>
      </c>
      <c r="B1316" s="51"/>
      <c r="C1316" s="4" t="s">
        <v>100</v>
      </c>
      <c r="D1316" s="4" t="s">
        <v>146</v>
      </c>
      <c r="E1316" s="4" t="s">
        <v>455</v>
      </c>
      <c r="F1316" s="4" t="s">
        <v>78</v>
      </c>
      <c r="G1316" s="7"/>
    </row>
    <row r="1317" spans="1:7">
      <c r="A1317" s="84" t="s">
        <v>822</v>
      </c>
      <c r="B1317" s="4"/>
      <c r="C1317" s="4" t="s">
        <v>100</v>
      </c>
      <c r="D1317" s="4" t="s">
        <v>100</v>
      </c>
      <c r="E1317" s="4"/>
      <c r="F1317" s="29"/>
      <c r="G1317" s="7">
        <f t="shared" ref="G1317:G1320" si="326">SUM(G1318)</f>
        <v>248.2</v>
      </c>
    </row>
    <row r="1318" spans="1:7" ht="31.5">
      <c r="A1318" s="84" t="s">
        <v>497</v>
      </c>
      <c r="B1318" s="85"/>
      <c r="C1318" s="85" t="s">
        <v>100</v>
      </c>
      <c r="D1318" s="85" t="s">
        <v>100</v>
      </c>
      <c r="E1318" s="29" t="s">
        <v>282</v>
      </c>
      <c r="F1318" s="29"/>
      <c r="G1318" s="7">
        <f t="shared" si="326"/>
        <v>248.2</v>
      </c>
    </row>
    <row r="1319" spans="1:7" ht="31.5">
      <c r="A1319" s="80" t="s">
        <v>403</v>
      </c>
      <c r="B1319" s="4"/>
      <c r="C1319" s="4" t="s">
        <v>100</v>
      </c>
      <c r="D1319" s="4" t="s">
        <v>100</v>
      </c>
      <c r="E1319" s="4" t="s">
        <v>296</v>
      </c>
      <c r="F1319" s="4"/>
      <c r="G1319" s="7">
        <f t="shared" si="326"/>
        <v>248.2</v>
      </c>
    </row>
    <row r="1320" spans="1:7">
      <c r="A1320" s="80" t="s">
        <v>27</v>
      </c>
      <c r="B1320" s="4"/>
      <c r="C1320" s="4" t="s">
        <v>100</v>
      </c>
      <c r="D1320" s="4" t="s">
        <v>100</v>
      </c>
      <c r="E1320" s="4" t="s">
        <v>297</v>
      </c>
      <c r="F1320" s="4"/>
      <c r="G1320" s="7">
        <f t="shared" si="326"/>
        <v>248.2</v>
      </c>
    </row>
    <row r="1321" spans="1:7" ht="31.5">
      <c r="A1321" s="80" t="s">
        <v>298</v>
      </c>
      <c r="B1321" s="29"/>
      <c r="C1321" s="4" t="s">
        <v>100</v>
      </c>
      <c r="D1321" s="4" t="s">
        <v>100</v>
      </c>
      <c r="E1321" s="4" t="s">
        <v>299</v>
      </c>
      <c r="F1321" s="4"/>
      <c r="G1321" s="7">
        <f t="shared" ref="G1321" si="327">SUM(G1322:G1324)</f>
        <v>248.2</v>
      </c>
    </row>
    <row r="1322" spans="1:7" ht="47.25">
      <c r="A1322" s="80" t="s">
        <v>40</v>
      </c>
      <c r="B1322" s="29"/>
      <c r="C1322" s="4" t="s">
        <v>100</v>
      </c>
      <c r="D1322" s="4" t="s">
        <v>100</v>
      </c>
      <c r="E1322" s="4" t="s">
        <v>299</v>
      </c>
      <c r="F1322" s="4" t="s">
        <v>76</v>
      </c>
      <c r="G1322" s="7">
        <v>57.9</v>
      </c>
    </row>
    <row r="1323" spans="1:7" ht="31.5">
      <c r="A1323" s="80" t="s">
        <v>41</v>
      </c>
      <c r="B1323" s="29"/>
      <c r="C1323" s="4" t="s">
        <v>100</v>
      </c>
      <c r="D1323" s="4" t="s">
        <v>100</v>
      </c>
      <c r="E1323" s="4" t="s">
        <v>299</v>
      </c>
      <c r="F1323" s="4" t="s">
        <v>78</v>
      </c>
      <c r="G1323" s="7">
        <v>24.8</v>
      </c>
    </row>
    <row r="1324" spans="1:7" ht="31.5">
      <c r="A1324" s="80" t="s">
        <v>199</v>
      </c>
      <c r="B1324" s="4"/>
      <c r="C1324" s="4" t="s">
        <v>100</v>
      </c>
      <c r="D1324" s="4" t="s">
        <v>100</v>
      </c>
      <c r="E1324" s="4" t="s">
        <v>299</v>
      </c>
      <c r="F1324" s="21">
        <v>600</v>
      </c>
      <c r="G1324" s="7">
        <v>165.5</v>
      </c>
    </row>
    <row r="1325" spans="1:7">
      <c r="A1325" s="80" t="s">
        <v>810</v>
      </c>
      <c r="B1325" s="4"/>
      <c r="C1325" s="4" t="s">
        <v>13</v>
      </c>
      <c r="D1325" s="4"/>
      <c r="E1325" s="4"/>
      <c r="F1325" s="4"/>
      <c r="G1325" s="7">
        <f>SUM(G1326+G1423)</f>
        <v>314662</v>
      </c>
    </row>
    <row r="1326" spans="1:7">
      <c r="A1326" s="80" t="s">
        <v>841</v>
      </c>
      <c r="B1326" s="4"/>
      <c r="C1326" s="4" t="s">
        <v>13</v>
      </c>
      <c r="D1326" s="4" t="s">
        <v>26</v>
      </c>
      <c r="E1326" s="4"/>
      <c r="F1326" s="4"/>
      <c r="G1326" s="7">
        <f>G1335+G1418+G1349+G1330</f>
        <v>236518.39999999999</v>
      </c>
    </row>
    <row r="1327" spans="1:7" hidden="1">
      <c r="A1327" s="80" t="s">
        <v>842</v>
      </c>
      <c r="B1327" s="4"/>
      <c r="C1327" s="4" t="s">
        <v>13</v>
      </c>
      <c r="D1327" s="4" t="s">
        <v>26</v>
      </c>
      <c r="E1327" s="4" t="s">
        <v>375</v>
      </c>
      <c r="F1327" s="4"/>
      <c r="G1327" s="7">
        <f t="shared" ref="G1327:G1328" si="328">G1328</f>
        <v>0</v>
      </c>
    </row>
    <row r="1328" spans="1:7" hidden="1">
      <c r="A1328" s="80" t="s">
        <v>843</v>
      </c>
      <c r="B1328" s="4"/>
      <c r="C1328" s="4" t="s">
        <v>13</v>
      </c>
      <c r="D1328" s="4" t="s">
        <v>26</v>
      </c>
      <c r="E1328" s="4" t="s">
        <v>376</v>
      </c>
      <c r="F1328" s="4"/>
      <c r="G1328" s="7">
        <f t="shared" si="328"/>
        <v>0</v>
      </c>
    </row>
    <row r="1329" spans="1:7" ht="47.25" hidden="1">
      <c r="A1329" s="80" t="s">
        <v>40</v>
      </c>
      <c r="B1329" s="4"/>
      <c r="C1329" s="4" t="s">
        <v>13</v>
      </c>
      <c r="D1329" s="4" t="s">
        <v>26</v>
      </c>
      <c r="E1329" s="4" t="s">
        <v>376</v>
      </c>
      <c r="F1329" s="4" t="s">
        <v>76</v>
      </c>
      <c r="G1329" s="7"/>
    </row>
    <row r="1330" spans="1:7" ht="31.5">
      <c r="A1330" s="80" t="s">
        <v>847</v>
      </c>
      <c r="B1330" s="38"/>
      <c r="C1330" s="4" t="s">
        <v>13</v>
      </c>
      <c r="D1330" s="4" t="s">
        <v>26</v>
      </c>
      <c r="E1330" s="81" t="s">
        <v>312</v>
      </c>
      <c r="F1330" s="29"/>
      <c r="G1330" s="39">
        <f>G1331</f>
        <v>530.4</v>
      </c>
    </row>
    <row r="1331" spans="1:7" ht="31.5">
      <c r="A1331" s="80" t="s">
        <v>319</v>
      </c>
      <c r="B1331" s="38"/>
      <c r="C1331" s="4" t="s">
        <v>13</v>
      </c>
      <c r="D1331" s="4" t="s">
        <v>26</v>
      </c>
      <c r="E1331" s="81" t="s">
        <v>320</v>
      </c>
      <c r="F1331" s="29"/>
      <c r="G1331" s="39">
        <f>SUM(G1332)</f>
        <v>530.4</v>
      </c>
    </row>
    <row r="1332" spans="1:7" ht="47.25">
      <c r="A1332" s="80" t="s">
        <v>900</v>
      </c>
      <c r="B1332" s="38"/>
      <c r="C1332" s="4" t="s">
        <v>13</v>
      </c>
      <c r="D1332" s="4" t="s">
        <v>26</v>
      </c>
      <c r="E1332" s="81" t="s">
        <v>429</v>
      </c>
      <c r="F1332" s="29"/>
      <c r="G1332" s="39">
        <f t="shared" ref="G1332" si="329">SUM(G1333:G1334)</f>
        <v>530.4</v>
      </c>
    </row>
    <row r="1333" spans="1:7" ht="47.25">
      <c r="A1333" s="80" t="s">
        <v>40</v>
      </c>
      <c r="B1333" s="38"/>
      <c r="C1333" s="4" t="s">
        <v>13</v>
      </c>
      <c r="D1333" s="4" t="s">
        <v>26</v>
      </c>
      <c r="E1333" s="81" t="s">
        <v>429</v>
      </c>
      <c r="F1333" s="29">
        <v>100</v>
      </c>
      <c r="G1333" s="39">
        <v>293.5</v>
      </c>
    </row>
    <row r="1334" spans="1:7" ht="31.5">
      <c r="A1334" s="80" t="s">
        <v>108</v>
      </c>
      <c r="B1334" s="38"/>
      <c r="C1334" s="4" t="s">
        <v>13</v>
      </c>
      <c r="D1334" s="4" t="s">
        <v>26</v>
      </c>
      <c r="E1334" s="81" t="s">
        <v>429</v>
      </c>
      <c r="F1334" s="29">
        <v>600</v>
      </c>
      <c r="G1334" s="39">
        <v>236.9</v>
      </c>
    </row>
    <row r="1335" spans="1:7" ht="47.25" customHeight="1">
      <c r="A1335" s="80" t="s">
        <v>541</v>
      </c>
      <c r="B1335" s="4"/>
      <c r="C1335" s="4" t="s">
        <v>13</v>
      </c>
      <c r="D1335" s="4" t="s">
        <v>26</v>
      </c>
      <c r="E1335" s="4" t="s">
        <v>540</v>
      </c>
      <c r="F1335" s="4"/>
      <c r="G1335" s="7">
        <f t="shared" ref="G1335" si="330">SUM(G1336)+G1342+G1346</f>
        <v>8446.5</v>
      </c>
    </row>
    <row r="1336" spans="1:7">
      <c r="A1336" s="80" t="s">
        <v>27</v>
      </c>
      <c r="B1336" s="4"/>
      <c r="C1336" s="4" t="s">
        <v>13</v>
      </c>
      <c r="D1336" s="4" t="s">
        <v>26</v>
      </c>
      <c r="E1336" s="4" t="s">
        <v>542</v>
      </c>
      <c r="F1336" s="4"/>
      <c r="G1336" s="7">
        <f t="shared" ref="G1336" si="331">SUM(G1337)+G1339</f>
        <v>8446.5</v>
      </c>
    </row>
    <row r="1337" spans="1:7">
      <c r="A1337" s="80" t="s">
        <v>113</v>
      </c>
      <c r="B1337" s="4"/>
      <c r="C1337" s="4" t="s">
        <v>13</v>
      </c>
      <c r="D1337" s="4" t="s">
        <v>26</v>
      </c>
      <c r="E1337" s="4" t="s">
        <v>543</v>
      </c>
      <c r="F1337" s="4"/>
      <c r="G1337" s="7">
        <f t="shared" ref="G1337" si="332">SUM(G1338)</f>
        <v>7546.5</v>
      </c>
    </row>
    <row r="1338" spans="1:7" ht="31.5">
      <c r="A1338" s="80" t="s">
        <v>41</v>
      </c>
      <c r="B1338" s="4"/>
      <c r="C1338" s="4" t="s">
        <v>13</v>
      </c>
      <c r="D1338" s="4" t="s">
        <v>26</v>
      </c>
      <c r="E1338" s="4" t="s">
        <v>543</v>
      </c>
      <c r="F1338" s="4" t="s">
        <v>78</v>
      </c>
      <c r="G1338" s="7">
        <v>7546.5</v>
      </c>
    </row>
    <row r="1339" spans="1:7" ht="63">
      <c r="A1339" s="80" t="s">
        <v>688</v>
      </c>
      <c r="B1339" s="4"/>
      <c r="C1339" s="4" t="s">
        <v>13</v>
      </c>
      <c r="D1339" s="4" t="s">
        <v>26</v>
      </c>
      <c r="E1339" s="4" t="s">
        <v>745</v>
      </c>
      <c r="F1339" s="4"/>
      <c r="G1339" s="7">
        <f t="shared" ref="G1339" si="333">SUM(G1340:G1341)</f>
        <v>900</v>
      </c>
    </row>
    <row r="1340" spans="1:7" ht="31.5" hidden="1">
      <c r="A1340" s="80" t="s">
        <v>41</v>
      </c>
      <c r="B1340" s="4"/>
      <c r="C1340" s="4" t="s">
        <v>13</v>
      </c>
      <c r="D1340" s="4" t="s">
        <v>26</v>
      </c>
      <c r="E1340" s="4" t="s">
        <v>745</v>
      </c>
      <c r="F1340" s="4" t="s">
        <v>78</v>
      </c>
      <c r="G1340" s="7"/>
    </row>
    <row r="1341" spans="1:7" ht="31.5">
      <c r="A1341" s="80" t="s">
        <v>108</v>
      </c>
      <c r="B1341" s="4"/>
      <c r="C1341" s="4" t="s">
        <v>13</v>
      </c>
      <c r="D1341" s="4" t="s">
        <v>26</v>
      </c>
      <c r="E1341" s="4" t="s">
        <v>745</v>
      </c>
      <c r="F1341" s="4" t="s">
        <v>109</v>
      </c>
      <c r="G1341" s="7">
        <v>900</v>
      </c>
    </row>
    <row r="1342" spans="1:7" hidden="1">
      <c r="A1342" s="80" t="s">
        <v>132</v>
      </c>
      <c r="B1342" s="4"/>
      <c r="C1342" s="4" t="s">
        <v>13</v>
      </c>
      <c r="D1342" s="4" t="s">
        <v>26</v>
      </c>
      <c r="E1342" s="4" t="s">
        <v>544</v>
      </c>
      <c r="F1342" s="4"/>
      <c r="G1342" s="7">
        <f t="shared" ref="G1342:G1344" si="334">SUM(G1343)</f>
        <v>0</v>
      </c>
    </row>
    <row r="1343" spans="1:7" hidden="1">
      <c r="A1343" s="80" t="s">
        <v>227</v>
      </c>
      <c r="B1343" s="4"/>
      <c r="C1343" s="4" t="s">
        <v>13</v>
      </c>
      <c r="D1343" s="4" t="s">
        <v>26</v>
      </c>
      <c r="E1343" s="4" t="s">
        <v>545</v>
      </c>
      <c r="F1343" s="4"/>
      <c r="G1343" s="7">
        <f>SUM(G1344)</f>
        <v>0</v>
      </c>
    </row>
    <row r="1344" spans="1:7" hidden="1">
      <c r="A1344" s="80" t="s">
        <v>125</v>
      </c>
      <c r="B1344" s="4"/>
      <c r="C1344" s="4" t="s">
        <v>13</v>
      </c>
      <c r="D1344" s="4" t="s">
        <v>26</v>
      </c>
      <c r="E1344" s="4" t="s">
        <v>546</v>
      </c>
      <c r="F1344" s="4"/>
      <c r="G1344" s="7">
        <f t="shared" si="334"/>
        <v>0</v>
      </c>
    </row>
    <row r="1345" spans="1:7" ht="31.5" hidden="1">
      <c r="A1345" s="80" t="s">
        <v>108</v>
      </c>
      <c r="B1345" s="4"/>
      <c r="C1345" s="4" t="s">
        <v>13</v>
      </c>
      <c r="D1345" s="4" t="s">
        <v>26</v>
      </c>
      <c r="E1345" s="4" t="s">
        <v>546</v>
      </c>
      <c r="F1345" s="4" t="s">
        <v>109</v>
      </c>
      <c r="G1345" s="7"/>
    </row>
    <row r="1346" spans="1:7" hidden="1">
      <c r="A1346" s="80" t="s">
        <v>629</v>
      </c>
      <c r="B1346" s="4"/>
      <c r="C1346" s="4" t="s">
        <v>13</v>
      </c>
      <c r="D1346" s="4" t="s">
        <v>26</v>
      </c>
      <c r="E1346" s="4" t="s">
        <v>747</v>
      </c>
      <c r="F1346" s="4"/>
      <c r="G1346" s="7">
        <f t="shared" ref="G1346:G1347" si="335">SUM(G1347)</f>
        <v>0</v>
      </c>
    </row>
    <row r="1347" spans="1:7" hidden="1">
      <c r="A1347" s="80" t="s">
        <v>746</v>
      </c>
      <c r="B1347" s="4"/>
      <c r="C1347" s="4" t="s">
        <v>13</v>
      </c>
      <c r="D1347" s="4" t="s">
        <v>26</v>
      </c>
      <c r="E1347" s="4" t="s">
        <v>748</v>
      </c>
      <c r="F1347" s="4"/>
      <c r="G1347" s="7">
        <f t="shared" si="335"/>
        <v>0</v>
      </c>
    </row>
    <row r="1348" spans="1:7" ht="31.5" hidden="1">
      <c r="A1348" s="80" t="s">
        <v>108</v>
      </c>
      <c r="B1348" s="4"/>
      <c r="C1348" s="4" t="s">
        <v>13</v>
      </c>
      <c r="D1348" s="4" t="s">
        <v>26</v>
      </c>
      <c r="E1348" s="4" t="s">
        <v>748</v>
      </c>
      <c r="F1348" s="4" t="s">
        <v>109</v>
      </c>
      <c r="G1348" s="7"/>
    </row>
    <row r="1349" spans="1:7">
      <c r="A1349" s="80" t="s">
        <v>501</v>
      </c>
      <c r="B1349" s="4"/>
      <c r="C1349" s="4" t="s">
        <v>13</v>
      </c>
      <c r="D1349" s="4" t="s">
        <v>26</v>
      </c>
      <c r="E1349" s="4" t="s">
        <v>102</v>
      </c>
      <c r="F1349" s="4"/>
      <c r="G1349" s="7">
        <f t="shared" ref="G1349" si="336">SUM(G1350+G1363+G1369+G1373)</f>
        <v>227404.6</v>
      </c>
    </row>
    <row r="1350" spans="1:7">
      <c r="A1350" s="80" t="s">
        <v>110</v>
      </c>
      <c r="B1350" s="4"/>
      <c r="C1350" s="4" t="s">
        <v>13</v>
      </c>
      <c r="D1350" s="4" t="s">
        <v>26</v>
      </c>
      <c r="E1350" s="4" t="s">
        <v>111</v>
      </c>
      <c r="F1350" s="4"/>
      <c r="G1350" s="7">
        <f>SUM(G1351+G1354+G1358)</f>
        <v>91164.2</v>
      </c>
    </row>
    <row r="1351" spans="1:7" ht="47.25">
      <c r="A1351" s="80" t="s">
        <v>21</v>
      </c>
      <c r="B1351" s="4"/>
      <c r="C1351" s="4" t="s">
        <v>13</v>
      </c>
      <c r="D1351" s="4" t="s">
        <v>26</v>
      </c>
      <c r="E1351" s="4" t="s">
        <v>112</v>
      </c>
      <c r="F1351" s="4"/>
      <c r="G1351" s="7">
        <f>G1352</f>
        <v>62652.7</v>
      </c>
    </row>
    <row r="1352" spans="1:7">
      <c r="A1352" s="80" t="s">
        <v>113</v>
      </c>
      <c r="B1352" s="4"/>
      <c r="C1352" s="4" t="s">
        <v>13</v>
      </c>
      <c r="D1352" s="4" t="s">
        <v>26</v>
      </c>
      <c r="E1352" s="4" t="s">
        <v>114</v>
      </c>
      <c r="F1352" s="4"/>
      <c r="G1352" s="7">
        <f t="shared" ref="G1352" si="337">G1353</f>
        <v>62652.7</v>
      </c>
    </row>
    <row r="1353" spans="1:7" ht="31.5">
      <c r="A1353" s="80" t="s">
        <v>108</v>
      </c>
      <c r="B1353" s="4"/>
      <c r="C1353" s="4" t="s">
        <v>13</v>
      </c>
      <c r="D1353" s="4" t="s">
        <v>26</v>
      </c>
      <c r="E1353" s="4" t="s">
        <v>114</v>
      </c>
      <c r="F1353" s="4" t="s">
        <v>109</v>
      </c>
      <c r="G1353" s="7">
        <v>62652.7</v>
      </c>
    </row>
    <row r="1354" spans="1:7" hidden="1">
      <c r="A1354" s="80" t="s">
        <v>132</v>
      </c>
      <c r="B1354" s="4"/>
      <c r="C1354" s="4" t="s">
        <v>13</v>
      </c>
      <c r="D1354" s="4" t="s">
        <v>26</v>
      </c>
      <c r="E1354" s="4" t="s">
        <v>452</v>
      </c>
      <c r="F1354" s="4"/>
      <c r="G1354" s="7">
        <f t="shared" ref="G1354:G1356" si="338">SUM(G1355)</f>
        <v>0</v>
      </c>
    </row>
    <row r="1355" spans="1:7" hidden="1">
      <c r="A1355" s="80" t="s">
        <v>113</v>
      </c>
      <c r="B1355" s="4"/>
      <c r="C1355" s="4" t="s">
        <v>13</v>
      </c>
      <c r="D1355" s="4" t="s">
        <v>26</v>
      </c>
      <c r="E1355" s="4" t="s">
        <v>453</v>
      </c>
      <c r="F1355" s="4"/>
      <c r="G1355" s="7">
        <f t="shared" si="338"/>
        <v>0</v>
      </c>
    </row>
    <row r="1356" spans="1:7" hidden="1">
      <c r="A1356" s="80" t="s">
        <v>288</v>
      </c>
      <c r="B1356" s="4"/>
      <c r="C1356" s="4" t="s">
        <v>13</v>
      </c>
      <c r="D1356" s="4" t="s">
        <v>26</v>
      </c>
      <c r="E1356" s="4" t="s">
        <v>454</v>
      </c>
      <c r="F1356" s="4"/>
      <c r="G1356" s="7">
        <f t="shared" si="338"/>
        <v>0</v>
      </c>
    </row>
    <row r="1357" spans="1:7" ht="31.5" hidden="1">
      <c r="A1357" s="80" t="s">
        <v>108</v>
      </c>
      <c r="B1357" s="4"/>
      <c r="C1357" s="4" t="s">
        <v>13</v>
      </c>
      <c r="D1357" s="4" t="s">
        <v>26</v>
      </c>
      <c r="E1357" s="4" t="s">
        <v>454</v>
      </c>
      <c r="F1357" s="4" t="s">
        <v>109</v>
      </c>
      <c r="G1357" s="7"/>
    </row>
    <row r="1358" spans="1:7" ht="31.5">
      <c r="A1358" s="80" t="s">
        <v>34</v>
      </c>
      <c r="B1358" s="4"/>
      <c r="C1358" s="4" t="s">
        <v>13</v>
      </c>
      <c r="D1358" s="4" t="s">
        <v>26</v>
      </c>
      <c r="E1358" s="4" t="s">
        <v>115</v>
      </c>
      <c r="F1358" s="4"/>
      <c r="G1358" s="7">
        <f>G1359</f>
        <v>28511.499999999996</v>
      </c>
    </row>
    <row r="1359" spans="1:7">
      <c r="A1359" s="80" t="s">
        <v>113</v>
      </c>
      <c r="B1359" s="4"/>
      <c r="C1359" s="4" t="s">
        <v>13</v>
      </c>
      <c r="D1359" s="4" t="s">
        <v>26</v>
      </c>
      <c r="E1359" s="4" t="s">
        <v>116</v>
      </c>
      <c r="F1359" s="4"/>
      <c r="G1359" s="7">
        <f>G1360+G1361+G1362</f>
        <v>28511.499999999996</v>
      </c>
    </row>
    <row r="1360" spans="1:7" ht="47.25">
      <c r="A1360" s="80" t="s">
        <v>40</v>
      </c>
      <c r="B1360" s="4"/>
      <c r="C1360" s="4" t="s">
        <v>13</v>
      </c>
      <c r="D1360" s="4" t="s">
        <v>26</v>
      </c>
      <c r="E1360" s="4" t="s">
        <v>116</v>
      </c>
      <c r="F1360" s="4" t="s">
        <v>76</v>
      </c>
      <c r="G1360" s="7">
        <v>25109.1</v>
      </c>
    </row>
    <row r="1361" spans="1:7" ht="31.5">
      <c r="A1361" s="80" t="s">
        <v>41</v>
      </c>
      <c r="B1361" s="4"/>
      <c r="C1361" s="4" t="s">
        <v>13</v>
      </c>
      <c r="D1361" s="4" t="s">
        <v>26</v>
      </c>
      <c r="E1361" s="4" t="s">
        <v>116</v>
      </c>
      <c r="F1361" s="4" t="s">
        <v>78</v>
      </c>
      <c r="G1361" s="9">
        <v>3187.8</v>
      </c>
    </row>
    <row r="1362" spans="1:7">
      <c r="A1362" s="80" t="s">
        <v>18</v>
      </c>
      <c r="B1362" s="4"/>
      <c r="C1362" s="4" t="s">
        <v>13</v>
      </c>
      <c r="D1362" s="4" t="s">
        <v>26</v>
      </c>
      <c r="E1362" s="4" t="s">
        <v>116</v>
      </c>
      <c r="F1362" s="4" t="s">
        <v>83</v>
      </c>
      <c r="G1362" s="7">
        <v>214.6</v>
      </c>
    </row>
    <row r="1363" spans="1:7">
      <c r="A1363" s="80" t="s">
        <v>117</v>
      </c>
      <c r="B1363" s="4"/>
      <c r="C1363" s="4" t="s">
        <v>13</v>
      </c>
      <c r="D1363" s="4" t="s">
        <v>26</v>
      </c>
      <c r="E1363" s="4" t="s">
        <v>118</v>
      </c>
      <c r="F1363" s="4"/>
      <c r="G1363" s="7">
        <f t="shared" ref="G1363" si="339">G1364</f>
        <v>68174.900000000009</v>
      </c>
    </row>
    <row r="1364" spans="1:7" ht="31.5">
      <c r="A1364" s="80" t="s">
        <v>34</v>
      </c>
      <c r="B1364" s="4"/>
      <c r="C1364" s="4" t="s">
        <v>13</v>
      </c>
      <c r="D1364" s="4" t="s">
        <v>26</v>
      </c>
      <c r="E1364" s="4" t="s">
        <v>119</v>
      </c>
      <c r="F1364" s="4"/>
      <c r="G1364" s="7">
        <f>G1365</f>
        <v>68174.900000000009</v>
      </c>
    </row>
    <row r="1365" spans="1:7">
      <c r="A1365" s="80" t="s">
        <v>120</v>
      </c>
      <c r="B1365" s="4"/>
      <c r="C1365" s="4" t="s">
        <v>13</v>
      </c>
      <c r="D1365" s="4" t="s">
        <v>26</v>
      </c>
      <c r="E1365" s="4" t="s">
        <v>121</v>
      </c>
      <c r="F1365" s="4"/>
      <c r="G1365" s="7">
        <f>G1366+G1367+G1368</f>
        <v>68174.900000000009</v>
      </c>
    </row>
    <row r="1366" spans="1:7" ht="47.25">
      <c r="A1366" s="80" t="s">
        <v>40</v>
      </c>
      <c r="B1366" s="4"/>
      <c r="C1366" s="4" t="s">
        <v>13</v>
      </c>
      <c r="D1366" s="4" t="s">
        <v>26</v>
      </c>
      <c r="E1366" s="4" t="s">
        <v>121</v>
      </c>
      <c r="F1366" s="4" t="s">
        <v>76</v>
      </c>
      <c r="G1366" s="7">
        <v>61227.4</v>
      </c>
    </row>
    <row r="1367" spans="1:7" ht="31.5">
      <c r="A1367" s="80" t="s">
        <v>41</v>
      </c>
      <c r="B1367" s="4"/>
      <c r="C1367" s="4" t="s">
        <v>13</v>
      </c>
      <c r="D1367" s="4" t="s">
        <v>26</v>
      </c>
      <c r="E1367" s="4" t="s">
        <v>121</v>
      </c>
      <c r="F1367" s="4" t="s">
        <v>78</v>
      </c>
      <c r="G1367" s="9">
        <v>6519.9</v>
      </c>
    </row>
    <row r="1368" spans="1:7">
      <c r="A1368" s="80" t="s">
        <v>18</v>
      </c>
      <c r="B1368" s="4"/>
      <c r="C1368" s="4" t="s">
        <v>13</v>
      </c>
      <c r="D1368" s="4" t="s">
        <v>26</v>
      </c>
      <c r="E1368" s="4" t="s">
        <v>121</v>
      </c>
      <c r="F1368" s="4" t="s">
        <v>83</v>
      </c>
      <c r="G1368" s="7">
        <v>427.6</v>
      </c>
    </row>
    <row r="1369" spans="1:7">
      <c r="A1369" s="80" t="s">
        <v>122</v>
      </c>
      <c r="B1369" s="4"/>
      <c r="C1369" s="4" t="s">
        <v>13</v>
      </c>
      <c r="D1369" s="4" t="s">
        <v>26</v>
      </c>
      <c r="E1369" s="4" t="s">
        <v>123</v>
      </c>
      <c r="F1369" s="4"/>
      <c r="G1369" s="7">
        <f t="shared" ref="G1369:G1371" si="340">G1370</f>
        <v>14193.4</v>
      </c>
    </row>
    <row r="1370" spans="1:7" ht="47.25">
      <c r="A1370" s="80" t="s">
        <v>21</v>
      </c>
      <c r="B1370" s="4"/>
      <c r="C1370" s="4" t="s">
        <v>13</v>
      </c>
      <c r="D1370" s="4" t="s">
        <v>26</v>
      </c>
      <c r="E1370" s="4" t="s">
        <v>124</v>
      </c>
      <c r="F1370" s="4"/>
      <c r="G1370" s="7">
        <f>G1371</f>
        <v>14193.4</v>
      </c>
    </row>
    <row r="1371" spans="1:7">
      <c r="A1371" s="80" t="s">
        <v>125</v>
      </c>
      <c r="B1371" s="4"/>
      <c r="C1371" s="4" t="s">
        <v>13</v>
      </c>
      <c r="D1371" s="4" t="s">
        <v>26</v>
      </c>
      <c r="E1371" s="4" t="s">
        <v>126</v>
      </c>
      <c r="F1371" s="4"/>
      <c r="G1371" s="7">
        <f t="shared" si="340"/>
        <v>14193.4</v>
      </c>
    </row>
    <row r="1372" spans="1:7" ht="31.5">
      <c r="A1372" s="80" t="s">
        <v>108</v>
      </c>
      <c r="B1372" s="4"/>
      <c r="C1372" s="4" t="s">
        <v>13</v>
      </c>
      <c r="D1372" s="4" t="s">
        <v>26</v>
      </c>
      <c r="E1372" s="4" t="s">
        <v>126</v>
      </c>
      <c r="F1372" s="4" t="s">
        <v>109</v>
      </c>
      <c r="G1372" s="7">
        <v>14193.4</v>
      </c>
    </row>
    <row r="1373" spans="1:7" ht="31.5">
      <c r="A1373" s="80" t="s">
        <v>136</v>
      </c>
      <c r="B1373" s="52"/>
      <c r="C1373" s="4" t="s">
        <v>13</v>
      </c>
      <c r="D1373" s="4" t="s">
        <v>26</v>
      </c>
      <c r="E1373" s="4" t="s">
        <v>137</v>
      </c>
      <c r="F1373" s="4"/>
      <c r="G1373" s="7">
        <f>SUM(G1374+G1401+G1406+G1411)+G1415+G1393+G1396</f>
        <v>53872.1</v>
      </c>
    </row>
    <row r="1374" spans="1:7">
      <c r="A1374" s="80" t="s">
        <v>27</v>
      </c>
      <c r="B1374" s="52"/>
      <c r="C1374" s="4" t="s">
        <v>13</v>
      </c>
      <c r="D1374" s="4" t="s">
        <v>26</v>
      </c>
      <c r="E1374" s="4" t="s">
        <v>347</v>
      </c>
      <c r="F1374" s="4"/>
      <c r="G1374" s="7">
        <f t="shared" ref="G1374" si="341">SUM(G1375+G1377+G1381)+G1384+G1387</f>
        <v>18480.600000000002</v>
      </c>
    </row>
    <row r="1375" spans="1:7">
      <c r="A1375" s="80" t="s">
        <v>113</v>
      </c>
      <c r="B1375" s="51"/>
      <c r="C1375" s="4" t="s">
        <v>13</v>
      </c>
      <c r="D1375" s="4" t="s">
        <v>26</v>
      </c>
      <c r="E1375" s="4" t="s">
        <v>348</v>
      </c>
      <c r="F1375" s="4"/>
      <c r="G1375" s="7">
        <f>G1376</f>
        <v>6035.3</v>
      </c>
    </row>
    <row r="1376" spans="1:7" ht="31.5">
      <c r="A1376" s="80" t="s">
        <v>41</v>
      </c>
      <c r="B1376" s="51"/>
      <c r="C1376" s="4" t="s">
        <v>13</v>
      </c>
      <c r="D1376" s="4" t="s">
        <v>26</v>
      </c>
      <c r="E1376" s="4" t="s">
        <v>348</v>
      </c>
      <c r="F1376" s="4" t="s">
        <v>78</v>
      </c>
      <c r="G1376" s="7">
        <v>6035.3</v>
      </c>
    </row>
    <row r="1377" spans="1:7">
      <c r="A1377" s="80" t="s">
        <v>120</v>
      </c>
      <c r="B1377" s="52"/>
      <c r="C1377" s="4" t="s">
        <v>13</v>
      </c>
      <c r="D1377" s="4" t="s">
        <v>26</v>
      </c>
      <c r="E1377" s="4" t="s">
        <v>349</v>
      </c>
      <c r="F1377" s="4"/>
      <c r="G1377" s="7">
        <f>SUM(G1378)</f>
        <v>10747.6</v>
      </c>
    </row>
    <row r="1378" spans="1:7" ht="31.5">
      <c r="A1378" s="80" t="s">
        <v>41</v>
      </c>
      <c r="B1378" s="52"/>
      <c r="C1378" s="4" t="s">
        <v>13</v>
      </c>
      <c r="D1378" s="4" t="s">
        <v>26</v>
      </c>
      <c r="E1378" s="4" t="s">
        <v>349</v>
      </c>
      <c r="F1378" s="4" t="s">
        <v>78</v>
      </c>
      <c r="G1378" s="7">
        <v>10747.6</v>
      </c>
    </row>
    <row r="1379" spans="1:7" hidden="1">
      <c r="A1379" s="80" t="s">
        <v>408</v>
      </c>
      <c r="B1379" s="52"/>
      <c r="C1379" s="4" t="s">
        <v>13</v>
      </c>
      <c r="D1379" s="4" t="s">
        <v>26</v>
      </c>
      <c r="E1379" s="4" t="s">
        <v>698</v>
      </c>
      <c r="F1379" s="4"/>
      <c r="G1379" s="7"/>
    </row>
    <row r="1380" spans="1:7" ht="31.5" hidden="1">
      <c r="A1380" s="80" t="s">
        <v>41</v>
      </c>
      <c r="B1380" s="52"/>
      <c r="C1380" s="4" t="s">
        <v>13</v>
      </c>
      <c r="D1380" s="4" t="s">
        <v>26</v>
      </c>
      <c r="E1380" s="4" t="s">
        <v>698</v>
      </c>
      <c r="F1380" s="4" t="s">
        <v>78</v>
      </c>
      <c r="G1380" s="7"/>
    </row>
    <row r="1381" spans="1:7" ht="63" hidden="1">
      <c r="A1381" s="80" t="s">
        <v>688</v>
      </c>
      <c r="B1381" s="52"/>
      <c r="C1381" s="4" t="s">
        <v>13</v>
      </c>
      <c r="D1381" s="4" t="s">
        <v>26</v>
      </c>
      <c r="E1381" s="4" t="s">
        <v>689</v>
      </c>
      <c r="F1381" s="4"/>
      <c r="G1381" s="7">
        <f t="shared" ref="G1381" si="342">SUM(G1382:G1383)</f>
        <v>0</v>
      </c>
    </row>
    <row r="1382" spans="1:7" ht="31.5" hidden="1">
      <c r="A1382" s="80" t="s">
        <v>41</v>
      </c>
      <c r="B1382" s="52"/>
      <c r="C1382" s="4" t="s">
        <v>13</v>
      </c>
      <c r="D1382" s="4" t="s">
        <v>26</v>
      </c>
      <c r="E1382" s="4" t="s">
        <v>689</v>
      </c>
      <c r="F1382" s="4" t="s">
        <v>78</v>
      </c>
      <c r="G1382" s="7"/>
    </row>
    <row r="1383" spans="1:7" ht="31.5" hidden="1">
      <c r="A1383" s="80" t="s">
        <v>108</v>
      </c>
      <c r="B1383" s="52"/>
      <c r="C1383" s="4" t="s">
        <v>13</v>
      </c>
      <c r="D1383" s="4" t="s">
        <v>26</v>
      </c>
      <c r="E1383" s="4" t="s">
        <v>689</v>
      </c>
      <c r="F1383" s="4" t="s">
        <v>109</v>
      </c>
      <c r="G1383" s="7"/>
    </row>
    <row r="1384" spans="1:7" ht="31.5">
      <c r="A1384" s="80" t="s">
        <v>749</v>
      </c>
      <c r="B1384" s="52"/>
      <c r="C1384" s="4" t="s">
        <v>13</v>
      </c>
      <c r="D1384" s="4" t="s">
        <v>26</v>
      </c>
      <c r="E1384" s="4" t="s">
        <v>673</v>
      </c>
      <c r="F1384" s="4"/>
      <c r="G1384" s="7">
        <f t="shared" ref="G1384" si="343">SUM(G1385:G1386)</f>
        <v>874.4</v>
      </c>
    </row>
    <row r="1385" spans="1:7" ht="31.5" hidden="1">
      <c r="A1385" s="80" t="s">
        <v>41</v>
      </c>
      <c r="B1385" s="52"/>
      <c r="C1385" s="4" t="s">
        <v>13</v>
      </c>
      <c r="D1385" s="4" t="s">
        <v>26</v>
      </c>
      <c r="E1385" s="4" t="s">
        <v>673</v>
      </c>
      <c r="F1385" s="4" t="s">
        <v>78</v>
      </c>
      <c r="G1385" s="7"/>
    </row>
    <row r="1386" spans="1:7" ht="31.5">
      <c r="A1386" s="80" t="s">
        <v>108</v>
      </c>
      <c r="B1386" s="52"/>
      <c r="C1386" s="4" t="s">
        <v>13</v>
      </c>
      <c r="D1386" s="4" t="s">
        <v>26</v>
      </c>
      <c r="E1386" s="4" t="s">
        <v>673</v>
      </c>
      <c r="F1386" s="4" t="s">
        <v>109</v>
      </c>
      <c r="G1386" s="7">
        <v>874.4</v>
      </c>
    </row>
    <row r="1387" spans="1:7" ht="31.5">
      <c r="A1387" s="80" t="s">
        <v>780</v>
      </c>
      <c r="B1387" s="52"/>
      <c r="C1387" s="4" t="s">
        <v>13</v>
      </c>
      <c r="D1387" s="4" t="s">
        <v>26</v>
      </c>
      <c r="E1387" s="4" t="s">
        <v>750</v>
      </c>
      <c r="F1387" s="4"/>
      <c r="G1387" s="7">
        <f t="shared" ref="G1387" si="344">SUM(G1388)</f>
        <v>823.3</v>
      </c>
    </row>
    <row r="1388" spans="1:7" ht="31.5">
      <c r="A1388" s="80" t="s">
        <v>41</v>
      </c>
      <c r="B1388" s="52"/>
      <c r="C1388" s="4" t="s">
        <v>13</v>
      </c>
      <c r="D1388" s="4" t="s">
        <v>26</v>
      </c>
      <c r="E1388" s="4" t="s">
        <v>750</v>
      </c>
      <c r="F1388" s="4" t="s">
        <v>78</v>
      </c>
      <c r="G1388" s="7">
        <v>823.3</v>
      </c>
    </row>
    <row r="1389" spans="1:7" ht="15.75" hidden="1" customHeight="1">
      <c r="A1389" s="80" t="s">
        <v>757</v>
      </c>
      <c r="B1389" s="52"/>
      <c r="C1389" s="4" t="s">
        <v>13</v>
      </c>
      <c r="D1389" s="4" t="s">
        <v>26</v>
      </c>
      <c r="E1389" s="4" t="s">
        <v>799</v>
      </c>
      <c r="F1389" s="4"/>
      <c r="G1389" s="7"/>
    </row>
    <row r="1390" spans="1:7" ht="31.5" hidden="1" customHeight="1">
      <c r="A1390" s="80" t="s">
        <v>795</v>
      </c>
      <c r="B1390" s="52"/>
      <c r="C1390" s="4" t="s">
        <v>13</v>
      </c>
      <c r="D1390" s="4" t="s">
        <v>26</v>
      </c>
      <c r="E1390" s="4" t="s">
        <v>798</v>
      </c>
      <c r="F1390" s="4"/>
      <c r="G1390" s="7"/>
    </row>
    <row r="1391" spans="1:7" ht="31.5" hidden="1" customHeight="1">
      <c r="A1391" s="80" t="s">
        <v>41</v>
      </c>
      <c r="B1391" s="52"/>
      <c r="C1391" s="4" t="s">
        <v>13</v>
      </c>
      <c r="D1391" s="4" t="s">
        <v>26</v>
      </c>
      <c r="E1391" s="4" t="s">
        <v>798</v>
      </c>
      <c r="F1391" s="4" t="s">
        <v>78</v>
      </c>
      <c r="G1391" s="7"/>
    </row>
    <row r="1392" spans="1:7" ht="31.5" hidden="1" customHeight="1">
      <c r="A1392" s="80" t="s">
        <v>108</v>
      </c>
      <c r="B1392" s="52"/>
      <c r="C1392" s="4" t="s">
        <v>13</v>
      </c>
      <c r="D1392" s="4" t="s">
        <v>26</v>
      </c>
      <c r="E1392" s="4" t="s">
        <v>798</v>
      </c>
      <c r="F1392" s="4" t="s">
        <v>109</v>
      </c>
      <c r="G1392" s="7"/>
    </row>
    <row r="1393" spans="1:7" ht="31.5">
      <c r="A1393" s="80" t="s">
        <v>835</v>
      </c>
      <c r="B1393" s="52"/>
      <c r="C1393" s="4" t="s">
        <v>13</v>
      </c>
      <c r="D1393" s="4" t="s">
        <v>26</v>
      </c>
      <c r="E1393" s="4" t="s">
        <v>888</v>
      </c>
      <c r="F1393" s="4"/>
      <c r="G1393" s="7">
        <f t="shared" ref="G1393:G1394" si="345">G1394</f>
        <v>29018.400000000001</v>
      </c>
    </row>
    <row r="1394" spans="1:7">
      <c r="A1394" s="80" t="s">
        <v>113</v>
      </c>
      <c r="B1394" s="52"/>
      <c r="C1394" s="4" t="s">
        <v>13</v>
      </c>
      <c r="D1394" s="4" t="s">
        <v>26</v>
      </c>
      <c r="E1394" s="4" t="s">
        <v>889</v>
      </c>
      <c r="F1394" s="4"/>
      <c r="G1394" s="7">
        <f t="shared" si="345"/>
        <v>29018.400000000001</v>
      </c>
    </row>
    <row r="1395" spans="1:7" ht="31.5">
      <c r="A1395" s="80" t="s">
        <v>108</v>
      </c>
      <c r="B1395" s="52"/>
      <c r="C1395" s="4" t="s">
        <v>13</v>
      </c>
      <c r="D1395" s="4" t="s">
        <v>26</v>
      </c>
      <c r="E1395" s="4" t="s">
        <v>889</v>
      </c>
      <c r="F1395" s="4" t="s">
        <v>109</v>
      </c>
      <c r="G1395" s="7">
        <v>29018.400000000001</v>
      </c>
    </row>
    <row r="1396" spans="1:7">
      <c r="A1396" s="80" t="s">
        <v>350</v>
      </c>
      <c r="B1396" s="52"/>
      <c r="C1396" s="4" t="s">
        <v>13</v>
      </c>
      <c r="D1396" s="4" t="s">
        <v>26</v>
      </c>
      <c r="E1396" s="4" t="s">
        <v>351</v>
      </c>
      <c r="F1396" s="4"/>
      <c r="G1396" s="7">
        <f t="shared" ref="G1396" si="346">G1397+G1399</f>
        <v>1303.6000000000001</v>
      </c>
    </row>
    <row r="1397" spans="1:7">
      <c r="A1397" s="80" t="s">
        <v>113</v>
      </c>
      <c r="B1397" s="52"/>
      <c r="C1397" s="4" t="s">
        <v>13</v>
      </c>
      <c r="D1397" s="4" t="s">
        <v>26</v>
      </c>
      <c r="E1397" s="4" t="s">
        <v>357</v>
      </c>
      <c r="F1397" s="4"/>
      <c r="G1397" s="7">
        <f t="shared" ref="G1397" si="347">G1398</f>
        <v>1277.4000000000001</v>
      </c>
    </row>
    <row r="1398" spans="1:7" ht="30" customHeight="1">
      <c r="A1398" s="80" t="s">
        <v>108</v>
      </c>
      <c r="B1398" s="52"/>
      <c r="C1398" s="4" t="s">
        <v>13</v>
      </c>
      <c r="D1398" s="4" t="s">
        <v>26</v>
      </c>
      <c r="E1398" s="4" t="s">
        <v>357</v>
      </c>
      <c r="F1398" s="4" t="s">
        <v>109</v>
      </c>
      <c r="G1398" s="7">
        <v>1277.4000000000001</v>
      </c>
    </row>
    <row r="1399" spans="1:7" ht="27" customHeight="1">
      <c r="A1399" s="80" t="s">
        <v>125</v>
      </c>
      <c r="B1399" s="52"/>
      <c r="C1399" s="4" t="s">
        <v>13</v>
      </c>
      <c r="D1399" s="4" t="s">
        <v>26</v>
      </c>
      <c r="E1399" s="4" t="s">
        <v>975</v>
      </c>
      <c r="F1399" s="4"/>
      <c r="G1399" s="7">
        <f t="shared" ref="G1399" si="348">SUM(G1400)</f>
        <v>26.2</v>
      </c>
    </row>
    <row r="1400" spans="1:7" ht="30" customHeight="1">
      <c r="A1400" s="80" t="s">
        <v>108</v>
      </c>
      <c r="B1400" s="52"/>
      <c r="C1400" s="4" t="s">
        <v>13</v>
      </c>
      <c r="D1400" s="4" t="s">
        <v>26</v>
      </c>
      <c r="E1400" s="4" t="s">
        <v>975</v>
      </c>
      <c r="F1400" s="4" t="s">
        <v>109</v>
      </c>
      <c r="G1400" s="7">
        <v>26.2</v>
      </c>
    </row>
    <row r="1401" spans="1:7" ht="31.5">
      <c r="A1401" s="80" t="s">
        <v>228</v>
      </c>
      <c r="B1401" s="52"/>
      <c r="C1401" s="4" t="s">
        <v>13</v>
      </c>
      <c r="D1401" s="4" t="s">
        <v>26</v>
      </c>
      <c r="E1401" s="4" t="s">
        <v>358</v>
      </c>
      <c r="F1401" s="4"/>
      <c r="G1401" s="7">
        <f t="shared" ref="G1401:G1402" si="349">G1402</f>
        <v>1838.1</v>
      </c>
    </row>
    <row r="1402" spans="1:7">
      <c r="A1402" s="80" t="s">
        <v>113</v>
      </c>
      <c r="B1402" s="52"/>
      <c r="C1402" s="4" t="s">
        <v>13</v>
      </c>
      <c r="D1402" s="4" t="s">
        <v>26</v>
      </c>
      <c r="E1402" s="4" t="s">
        <v>360</v>
      </c>
      <c r="F1402" s="4"/>
      <c r="G1402" s="7">
        <f t="shared" si="349"/>
        <v>1838.1</v>
      </c>
    </row>
    <row r="1403" spans="1:7" ht="31.5">
      <c r="A1403" s="80" t="s">
        <v>108</v>
      </c>
      <c r="B1403" s="52"/>
      <c r="C1403" s="4" t="s">
        <v>13</v>
      </c>
      <c r="D1403" s="4" t="s">
        <v>26</v>
      </c>
      <c r="E1403" s="4" t="s">
        <v>360</v>
      </c>
      <c r="F1403" s="4" t="s">
        <v>109</v>
      </c>
      <c r="G1403" s="7">
        <v>1838.1</v>
      </c>
    </row>
    <row r="1404" spans="1:7" hidden="1">
      <c r="A1404" s="80" t="s">
        <v>458</v>
      </c>
      <c r="B1404" s="52"/>
      <c r="C1404" s="4" t="s">
        <v>13</v>
      </c>
      <c r="D1404" s="4" t="s">
        <v>26</v>
      </c>
      <c r="E1404" s="4" t="s">
        <v>696</v>
      </c>
      <c r="F1404" s="4"/>
      <c r="G1404" s="7">
        <f t="shared" ref="G1404" si="350">SUM(G1405)</f>
        <v>0</v>
      </c>
    </row>
    <row r="1405" spans="1:7" ht="31.5" hidden="1">
      <c r="A1405" s="80" t="s">
        <v>108</v>
      </c>
      <c r="B1405" s="52"/>
      <c r="C1405" s="4" t="s">
        <v>13</v>
      </c>
      <c r="D1405" s="4" t="s">
        <v>26</v>
      </c>
      <c r="E1405" s="4" t="s">
        <v>696</v>
      </c>
      <c r="F1405" s="4" t="s">
        <v>109</v>
      </c>
      <c r="G1405" s="7"/>
    </row>
    <row r="1406" spans="1:7" ht="14.25" customHeight="1">
      <c r="A1406" s="80" t="s">
        <v>288</v>
      </c>
      <c r="B1406" s="52"/>
      <c r="C1406" s="4" t="s">
        <v>13</v>
      </c>
      <c r="D1406" s="4" t="s">
        <v>26</v>
      </c>
      <c r="E1406" s="4" t="s">
        <v>353</v>
      </c>
      <c r="F1406" s="4"/>
      <c r="G1406" s="7">
        <f>G1407+G1409</f>
        <v>3231.4</v>
      </c>
    </row>
    <row r="1407" spans="1:7">
      <c r="A1407" s="80" t="s">
        <v>113</v>
      </c>
      <c r="B1407" s="52"/>
      <c r="C1407" s="4" t="s">
        <v>13</v>
      </c>
      <c r="D1407" s="4" t="s">
        <v>26</v>
      </c>
      <c r="E1407" s="4" t="s">
        <v>377</v>
      </c>
      <c r="F1407" s="4"/>
      <c r="G1407" s="7">
        <f>G1408</f>
        <v>2395.9</v>
      </c>
    </row>
    <row r="1408" spans="1:7" ht="31.5">
      <c r="A1408" s="80" t="s">
        <v>108</v>
      </c>
      <c r="B1408" s="52"/>
      <c r="C1408" s="4" t="s">
        <v>13</v>
      </c>
      <c r="D1408" s="4" t="s">
        <v>26</v>
      </c>
      <c r="E1408" s="4" t="s">
        <v>377</v>
      </c>
      <c r="F1408" s="4" t="s">
        <v>109</v>
      </c>
      <c r="G1408" s="7">
        <v>2395.9</v>
      </c>
    </row>
    <row r="1409" spans="1:7">
      <c r="A1409" s="80" t="s">
        <v>125</v>
      </c>
      <c r="B1409" s="52"/>
      <c r="C1409" s="4" t="s">
        <v>13</v>
      </c>
      <c r="D1409" s="4" t="s">
        <v>26</v>
      </c>
      <c r="E1409" s="4" t="s">
        <v>465</v>
      </c>
      <c r="F1409" s="4"/>
      <c r="G1409" s="7">
        <f>G1410</f>
        <v>835.5</v>
      </c>
    </row>
    <row r="1410" spans="1:7" ht="31.5">
      <c r="A1410" s="80" t="s">
        <v>108</v>
      </c>
      <c r="B1410" s="52"/>
      <c r="C1410" s="4" t="s">
        <v>13</v>
      </c>
      <c r="D1410" s="4" t="s">
        <v>26</v>
      </c>
      <c r="E1410" s="4" t="s">
        <v>465</v>
      </c>
      <c r="F1410" s="4" t="s">
        <v>109</v>
      </c>
      <c r="G1410" s="7">
        <v>835.5</v>
      </c>
    </row>
    <row r="1411" spans="1:7" hidden="1">
      <c r="A1411" s="80" t="s">
        <v>629</v>
      </c>
      <c r="B1411" s="52"/>
      <c r="C1411" s="4" t="s">
        <v>13</v>
      </c>
      <c r="D1411" s="4" t="s">
        <v>26</v>
      </c>
      <c r="E1411" s="4" t="s">
        <v>446</v>
      </c>
      <c r="F1411" s="4"/>
      <c r="G1411" s="7">
        <f t="shared" ref="G1411" si="351">SUM(G1412)</f>
        <v>0</v>
      </c>
    </row>
    <row r="1412" spans="1:7" ht="47.25" hidden="1">
      <c r="A1412" s="80" t="s">
        <v>844</v>
      </c>
      <c r="B1412" s="52"/>
      <c r="C1412" s="4" t="s">
        <v>13</v>
      </c>
      <c r="D1412" s="4" t="s">
        <v>26</v>
      </c>
      <c r="E1412" s="4" t="s">
        <v>751</v>
      </c>
      <c r="F1412" s="4"/>
      <c r="G1412" s="7">
        <f>G1413+G1414</f>
        <v>0</v>
      </c>
    </row>
    <row r="1413" spans="1:7" ht="31.5" hidden="1">
      <c r="A1413" s="80" t="s">
        <v>41</v>
      </c>
      <c r="B1413" s="52"/>
      <c r="C1413" s="4" t="s">
        <v>13</v>
      </c>
      <c r="D1413" s="4" t="s">
        <v>26</v>
      </c>
      <c r="E1413" s="4" t="s">
        <v>751</v>
      </c>
      <c r="F1413" s="4" t="s">
        <v>78</v>
      </c>
      <c r="G1413" s="7"/>
    </row>
    <row r="1414" spans="1:7" ht="31.5" hidden="1">
      <c r="A1414" s="80" t="s">
        <v>108</v>
      </c>
      <c r="B1414" s="52"/>
      <c r="C1414" s="4" t="s">
        <v>13</v>
      </c>
      <c r="D1414" s="4" t="s">
        <v>26</v>
      </c>
      <c r="E1414" s="4" t="s">
        <v>751</v>
      </c>
      <c r="F1414" s="4" t="s">
        <v>109</v>
      </c>
      <c r="G1414" s="7"/>
    </row>
    <row r="1415" spans="1:7" ht="16.5" hidden="1" customHeight="1">
      <c r="A1415" s="80" t="s">
        <v>768</v>
      </c>
      <c r="B1415" s="52"/>
      <c r="C1415" s="4" t="s">
        <v>13</v>
      </c>
      <c r="D1415" s="4" t="s">
        <v>26</v>
      </c>
      <c r="E1415" s="4" t="s">
        <v>767</v>
      </c>
      <c r="F1415" s="4"/>
      <c r="G1415" s="7">
        <f t="shared" ref="G1415:G1416" si="352">SUM(G1416)</f>
        <v>0</v>
      </c>
    </row>
    <row r="1416" spans="1:7" ht="16.5" hidden="1" customHeight="1">
      <c r="A1416" s="80" t="s">
        <v>770</v>
      </c>
      <c r="B1416" s="52"/>
      <c r="C1416" s="4" t="s">
        <v>13</v>
      </c>
      <c r="D1416" s="4" t="s">
        <v>26</v>
      </c>
      <c r="E1416" s="4" t="s">
        <v>769</v>
      </c>
      <c r="F1416" s="4"/>
      <c r="G1416" s="7">
        <f t="shared" si="352"/>
        <v>0</v>
      </c>
    </row>
    <row r="1417" spans="1:7" ht="31.5" hidden="1" customHeight="1">
      <c r="A1417" s="80" t="s">
        <v>108</v>
      </c>
      <c r="B1417" s="52"/>
      <c r="C1417" s="4" t="s">
        <v>13</v>
      </c>
      <c r="D1417" s="4" t="s">
        <v>26</v>
      </c>
      <c r="E1417" s="4" t="s">
        <v>769</v>
      </c>
      <c r="F1417" s="4" t="s">
        <v>109</v>
      </c>
      <c r="G1417" s="7">
        <v>0</v>
      </c>
    </row>
    <row r="1418" spans="1:7" ht="31.5">
      <c r="A1418" s="80" t="s">
        <v>839</v>
      </c>
      <c r="B1418" s="37"/>
      <c r="C1418" s="81" t="s">
        <v>13</v>
      </c>
      <c r="D1418" s="81" t="s">
        <v>26</v>
      </c>
      <c r="E1418" s="29" t="s">
        <v>14</v>
      </c>
      <c r="F1418" s="29"/>
      <c r="G1418" s="9">
        <f t="shared" ref="G1418:G1421" si="353">G1419</f>
        <v>136.9</v>
      </c>
    </row>
    <row r="1419" spans="1:7">
      <c r="A1419" s="80" t="s">
        <v>71</v>
      </c>
      <c r="B1419" s="37"/>
      <c r="C1419" s="81" t="s">
        <v>13</v>
      </c>
      <c r="D1419" s="81" t="s">
        <v>26</v>
      </c>
      <c r="E1419" s="29" t="s">
        <v>55</v>
      </c>
      <c r="F1419" s="29"/>
      <c r="G1419" s="9">
        <f t="shared" si="353"/>
        <v>136.9</v>
      </c>
    </row>
    <row r="1420" spans="1:7">
      <c r="A1420" s="80" t="s">
        <v>27</v>
      </c>
      <c r="B1420" s="37"/>
      <c r="C1420" s="81" t="s">
        <v>13</v>
      </c>
      <c r="D1420" s="81" t="s">
        <v>26</v>
      </c>
      <c r="E1420" s="29" t="s">
        <v>355</v>
      </c>
      <c r="F1420" s="29"/>
      <c r="G1420" s="9">
        <f t="shared" si="353"/>
        <v>136.9</v>
      </c>
    </row>
    <row r="1421" spans="1:7">
      <c r="A1421" s="80" t="s">
        <v>29</v>
      </c>
      <c r="B1421" s="37"/>
      <c r="C1421" s="81" t="s">
        <v>13</v>
      </c>
      <c r="D1421" s="81" t="s">
        <v>26</v>
      </c>
      <c r="E1421" s="29" t="s">
        <v>356</v>
      </c>
      <c r="F1421" s="29"/>
      <c r="G1421" s="9">
        <f t="shared" si="353"/>
        <v>136.9</v>
      </c>
    </row>
    <row r="1422" spans="1:7" ht="31.5">
      <c r="A1422" s="100" t="s">
        <v>41</v>
      </c>
      <c r="B1422" s="37"/>
      <c r="C1422" s="81" t="s">
        <v>13</v>
      </c>
      <c r="D1422" s="81" t="s">
        <v>26</v>
      </c>
      <c r="E1422" s="29" t="s">
        <v>356</v>
      </c>
      <c r="F1422" s="29">
        <v>200</v>
      </c>
      <c r="G1422" s="9">
        <v>136.9</v>
      </c>
    </row>
    <row r="1423" spans="1:7">
      <c r="A1423" s="80" t="s">
        <v>845</v>
      </c>
      <c r="B1423" s="52"/>
      <c r="C1423" s="4" t="s">
        <v>13</v>
      </c>
      <c r="D1423" s="4" t="s">
        <v>11</v>
      </c>
      <c r="E1423" s="4"/>
      <c r="F1423" s="52"/>
      <c r="G1423" s="7">
        <f>G1424</f>
        <v>78143.600000000006</v>
      </c>
    </row>
    <row r="1424" spans="1:7">
      <c r="A1424" s="80" t="s">
        <v>501</v>
      </c>
      <c r="B1424" s="52"/>
      <c r="C1424" s="4" t="s">
        <v>13</v>
      </c>
      <c r="D1424" s="4" t="s">
        <v>11</v>
      </c>
      <c r="E1424" s="4" t="s">
        <v>102</v>
      </c>
      <c r="F1424" s="52"/>
      <c r="G1424" s="7">
        <f>G1425+G1433+G1459+G1472</f>
        <v>78143.600000000006</v>
      </c>
    </row>
    <row r="1425" spans="1:7" ht="31.5" hidden="1">
      <c r="A1425" s="80" t="s">
        <v>846</v>
      </c>
      <c r="B1425" s="52"/>
      <c r="C1425" s="4" t="s">
        <v>13</v>
      </c>
      <c r="D1425" s="4" t="s">
        <v>11</v>
      </c>
      <c r="E1425" s="4" t="s">
        <v>131</v>
      </c>
      <c r="F1425" s="52"/>
      <c r="G1425" s="7">
        <f>G1429+G1426</f>
        <v>0</v>
      </c>
    </row>
    <row r="1426" spans="1:7" hidden="1">
      <c r="A1426" s="80" t="s">
        <v>27</v>
      </c>
      <c r="B1426" s="52"/>
      <c r="C1426" s="4" t="s">
        <v>13</v>
      </c>
      <c r="D1426" s="4" t="s">
        <v>11</v>
      </c>
      <c r="E1426" s="4" t="s">
        <v>344</v>
      </c>
      <c r="F1426" s="52"/>
      <c r="G1426" s="7">
        <f t="shared" ref="G1426:G1427" si="354">G1427</f>
        <v>0</v>
      </c>
    </row>
    <row r="1427" spans="1:7" hidden="1">
      <c r="A1427" s="80" t="s">
        <v>113</v>
      </c>
      <c r="B1427" s="52"/>
      <c r="C1427" s="4" t="s">
        <v>13</v>
      </c>
      <c r="D1427" s="4" t="s">
        <v>11</v>
      </c>
      <c r="E1427" s="4" t="s">
        <v>345</v>
      </c>
      <c r="F1427" s="52"/>
      <c r="G1427" s="7">
        <f t="shared" si="354"/>
        <v>0</v>
      </c>
    </row>
    <row r="1428" spans="1:7" ht="31.5" hidden="1">
      <c r="A1428" s="80" t="s">
        <v>41</v>
      </c>
      <c r="B1428" s="52"/>
      <c r="C1428" s="4" t="s">
        <v>13</v>
      </c>
      <c r="D1428" s="4" t="s">
        <v>11</v>
      </c>
      <c r="E1428" s="4" t="s">
        <v>345</v>
      </c>
      <c r="F1428" s="4" t="s">
        <v>78</v>
      </c>
      <c r="G1428" s="7"/>
    </row>
    <row r="1429" spans="1:7" hidden="1">
      <c r="A1429" s="80" t="s">
        <v>132</v>
      </c>
      <c r="B1429" s="52"/>
      <c r="C1429" s="4" t="s">
        <v>13</v>
      </c>
      <c r="D1429" s="4" t="s">
        <v>11</v>
      </c>
      <c r="E1429" s="4" t="s">
        <v>133</v>
      </c>
      <c r="F1429" s="4"/>
      <c r="G1429" s="7">
        <f t="shared" ref="G1429:G1431" si="355">G1430</f>
        <v>0</v>
      </c>
    </row>
    <row r="1430" spans="1:7" hidden="1">
      <c r="A1430" s="80" t="s">
        <v>125</v>
      </c>
      <c r="B1430" s="52"/>
      <c r="C1430" s="4" t="s">
        <v>13</v>
      </c>
      <c r="D1430" s="4" t="s">
        <v>11</v>
      </c>
      <c r="E1430" s="4" t="s">
        <v>342</v>
      </c>
      <c r="F1430" s="4"/>
      <c r="G1430" s="7">
        <f t="shared" si="355"/>
        <v>0</v>
      </c>
    </row>
    <row r="1431" spans="1:7" hidden="1">
      <c r="A1431" s="80" t="s">
        <v>288</v>
      </c>
      <c r="B1431" s="52"/>
      <c r="C1431" s="4" t="s">
        <v>13</v>
      </c>
      <c r="D1431" s="4" t="s">
        <v>11</v>
      </c>
      <c r="E1431" s="4" t="s">
        <v>343</v>
      </c>
      <c r="F1431" s="4"/>
      <c r="G1431" s="7">
        <f t="shared" si="355"/>
        <v>0</v>
      </c>
    </row>
    <row r="1432" spans="1:7" ht="31.5" hidden="1">
      <c r="A1432" s="80" t="s">
        <v>59</v>
      </c>
      <c r="B1432" s="52"/>
      <c r="C1432" s="4" t="s">
        <v>13</v>
      </c>
      <c r="D1432" s="4" t="s">
        <v>11</v>
      </c>
      <c r="E1432" s="4" t="s">
        <v>343</v>
      </c>
      <c r="F1432" s="4" t="s">
        <v>109</v>
      </c>
      <c r="G1432" s="7"/>
    </row>
    <row r="1433" spans="1:7">
      <c r="A1433" s="80" t="s">
        <v>134</v>
      </c>
      <c r="B1433" s="52"/>
      <c r="C1433" s="4" t="s">
        <v>13</v>
      </c>
      <c r="D1433" s="4" t="s">
        <v>11</v>
      </c>
      <c r="E1433" s="4" t="s">
        <v>135</v>
      </c>
      <c r="F1433" s="4"/>
      <c r="G1433" s="7">
        <f t="shared" ref="G1433" si="356">G1434+G1446</f>
        <v>23416.9</v>
      </c>
    </row>
    <row r="1434" spans="1:7">
      <c r="A1434" s="80" t="s">
        <v>27</v>
      </c>
      <c r="B1434" s="52"/>
      <c r="C1434" s="4" t="s">
        <v>13</v>
      </c>
      <c r="D1434" s="4" t="s">
        <v>11</v>
      </c>
      <c r="E1434" s="4" t="s">
        <v>346</v>
      </c>
      <c r="F1434" s="4"/>
      <c r="G1434" s="7">
        <f t="shared" ref="G1434" si="357">SUM(G1435+G1438+G1442)+G1440</f>
        <v>23343.600000000002</v>
      </c>
    </row>
    <row r="1435" spans="1:7" s="53" customFormat="1" ht="14.25" customHeight="1">
      <c r="A1435" s="80" t="s">
        <v>113</v>
      </c>
      <c r="B1435" s="52"/>
      <c r="C1435" s="4" t="s">
        <v>13</v>
      </c>
      <c r="D1435" s="4" t="s">
        <v>11</v>
      </c>
      <c r="E1435" s="4" t="s">
        <v>674</v>
      </c>
      <c r="F1435" s="4"/>
      <c r="G1435" s="7">
        <f t="shared" ref="G1435" si="358">G1436+G1437</f>
        <v>20514.5</v>
      </c>
    </row>
    <row r="1436" spans="1:7" ht="35.25" customHeight="1">
      <c r="A1436" s="80" t="s">
        <v>41</v>
      </c>
      <c r="B1436" s="52"/>
      <c r="C1436" s="4" t="s">
        <v>13</v>
      </c>
      <c r="D1436" s="4" t="s">
        <v>11</v>
      </c>
      <c r="E1436" s="4" t="s">
        <v>674</v>
      </c>
      <c r="F1436" s="4" t="s">
        <v>78</v>
      </c>
      <c r="G1436" s="7">
        <v>4666.3999999999996</v>
      </c>
    </row>
    <row r="1437" spans="1:7" ht="30.75" customHeight="1">
      <c r="A1437" s="80" t="s">
        <v>108</v>
      </c>
      <c r="B1437" s="52"/>
      <c r="C1437" s="4" t="s">
        <v>13</v>
      </c>
      <c r="D1437" s="4" t="s">
        <v>11</v>
      </c>
      <c r="E1437" s="4" t="s">
        <v>674</v>
      </c>
      <c r="F1437" s="4" t="s">
        <v>109</v>
      </c>
      <c r="G1437" s="7">
        <v>15848.1</v>
      </c>
    </row>
    <row r="1438" spans="1:7">
      <c r="A1438" s="80" t="s">
        <v>458</v>
      </c>
      <c r="B1438" s="51"/>
      <c r="C1438" s="4" t="s">
        <v>13</v>
      </c>
      <c r="D1438" s="4" t="s">
        <v>11</v>
      </c>
      <c r="E1438" s="4" t="s">
        <v>675</v>
      </c>
      <c r="F1438" s="4"/>
      <c r="G1438" s="7">
        <f>SUM(G1439)</f>
        <v>606.9</v>
      </c>
    </row>
    <row r="1439" spans="1:7" ht="31.5">
      <c r="A1439" s="80" t="s">
        <v>108</v>
      </c>
      <c r="B1439" s="52"/>
      <c r="C1439" s="4" t="s">
        <v>13</v>
      </c>
      <c r="D1439" s="4" t="s">
        <v>11</v>
      </c>
      <c r="E1439" s="4" t="s">
        <v>675</v>
      </c>
      <c r="F1439" s="4" t="s">
        <v>109</v>
      </c>
      <c r="G1439" s="7">
        <v>606.9</v>
      </c>
    </row>
    <row r="1440" spans="1:7">
      <c r="A1440" s="80" t="s">
        <v>120</v>
      </c>
      <c r="B1440" s="52"/>
      <c r="C1440" s="4" t="s">
        <v>13</v>
      </c>
      <c r="D1440" s="4" t="s">
        <v>11</v>
      </c>
      <c r="E1440" s="4" t="s">
        <v>752</v>
      </c>
      <c r="F1440" s="4"/>
      <c r="G1440" s="7">
        <f t="shared" ref="G1440" si="359">G1441</f>
        <v>567.20000000000005</v>
      </c>
    </row>
    <row r="1441" spans="1:7" ht="31.5">
      <c r="A1441" s="80" t="s">
        <v>41</v>
      </c>
      <c r="B1441" s="52"/>
      <c r="C1441" s="4" t="s">
        <v>13</v>
      </c>
      <c r="D1441" s="4" t="s">
        <v>11</v>
      </c>
      <c r="E1441" s="4" t="s">
        <v>752</v>
      </c>
      <c r="F1441" s="4" t="s">
        <v>78</v>
      </c>
      <c r="G1441" s="7">
        <v>567.20000000000005</v>
      </c>
    </row>
    <row r="1442" spans="1:7">
      <c r="A1442" s="80" t="s">
        <v>408</v>
      </c>
      <c r="B1442" s="51"/>
      <c r="C1442" s="4" t="s">
        <v>13</v>
      </c>
      <c r="D1442" s="4" t="s">
        <v>11</v>
      </c>
      <c r="E1442" s="4" t="s">
        <v>676</v>
      </c>
      <c r="F1442" s="52"/>
      <c r="G1442" s="7">
        <f t="shared" ref="G1442" si="360">SUM(G1444:G1445)</f>
        <v>1655</v>
      </c>
    </row>
    <row r="1443" spans="1:7" ht="47.25" hidden="1">
      <c r="A1443" s="30" t="s">
        <v>40</v>
      </c>
      <c r="B1443" s="51"/>
      <c r="C1443" s="4" t="s">
        <v>13</v>
      </c>
      <c r="D1443" s="4" t="s">
        <v>11</v>
      </c>
      <c r="E1443" s="4" t="s">
        <v>676</v>
      </c>
      <c r="F1443" s="44" t="s">
        <v>76</v>
      </c>
      <c r="G1443" s="7"/>
    </row>
    <row r="1444" spans="1:7" ht="31.5">
      <c r="A1444" s="80" t="s">
        <v>41</v>
      </c>
      <c r="B1444" s="51"/>
      <c r="C1444" s="4" t="s">
        <v>13</v>
      </c>
      <c r="D1444" s="4" t="s">
        <v>11</v>
      </c>
      <c r="E1444" s="4" t="s">
        <v>676</v>
      </c>
      <c r="F1444" s="4" t="s">
        <v>78</v>
      </c>
      <c r="G1444" s="7">
        <v>1371</v>
      </c>
    </row>
    <row r="1445" spans="1:7">
      <c r="A1445" s="80" t="s">
        <v>32</v>
      </c>
      <c r="B1445" s="52"/>
      <c r="C1445" s="4" t="s">
        <v>13</v>
      </c>
      <c r="D1445" s="4" t="s">
        <v>11</v>
      </c>
      <c r="E1445" s="4" t="s">
        <v>676</v>
      </c>
      <c r="F1445" s="4" t="s">
        <v>86</v>
      </c>
      <c r="G1445" s="7">
        <v>284</v>
      </c>
    </row>
    <row r="1446" spans="1:7">
      <c r="A1446" s="80" t="s">
        <v>768</v>
      </c>
      <c r="B1446" s="52"/>
      <c r="C1446" s="4" t="s">
        <v>13</v>
      </c>
      <c r="D1446" s="4" t="s">
        <v>11</v>
      </c>
      <c r="E1446" s="4" t="s">
        <v>861</v>
      </c>
      <c r="F1446" s="4"/>
      <c r="G1446" s="7">
        <f>SUM(G1447)</f>
        <v>73.3</v>
      </c>
    </row>
    <row r="1447" spans="1:7" ht="31.5">
      <c r="A1447" s="80" t="s">
        <v>863</v>
      </c>
      <c r="B1447" s="52"/>
      <c r="C1447" s="4" t="s">
        <v>13</v>
      </c>
      <c r="D1447" s="4" t="s">
        <v>11</v>
      </c>
      <c r="E1447" s="4" t="s">
        <v>862</v>
      </c>
      <c r="F1447" s="4"/>
      <c r="G1447" s="7">
        <f>SUM(G1448)</f>
        <v>73.3</v>
      </c>
    </row>
    <row r="1448" spans="1:7">
      <c r="A1448" s="80" t="s">
        <v>32</v>
      </c>
      <c r="B1448" s="52"/>
      <c r="C1448" s="4" t="s">
        <v>13</v>
      </c>
      <c r="D1448" s="4" t="s">
        <v>11</v>
      </c>
      <c r="E1448" s="4" t="s">
        <v>862</v>
      </c>
      <c r="F1448" s="4" t="s">
        <v>86</v>
      </c>
      <c r="G1448" s="7">
        <v>73.3</v>
      </c>
    </row>
    <row r="1449" spans="1:7" ht="31.5" hidden="1">
      <c r="A1449" s="80" t="s">
        <v>228</v>
      </c>
      <c r="B1449" s="51"/>
      <c r="C1449" s="4" t="s">
        <v>13</v>
      </c>
      <c r="D1449" s="4" t="s">
        <v>11</v>
      </c>
      <c r="E1449" s="4" t="s">
        <v>650</v>
      </c>
      <c r="F1449" s="52"/>
      <c r="G1449" s="7">
        <f t="shared" ref="G1449" si="361">SUM(G1450+G1452)</f>
        <v>0</v>
      </c>
    </row>
    <row r="1450" spans="1:7" hidden="1">
      <c r="A1450" s="80" t="s">
        <v>113</v>
      </c>
      <c r="B1450" s="51"/>
      <c r="C1450" s="4" t="s">
        <v>13</v>
      </c>
      <c r="D1450" s="4" t="s">
        <v>11</v>
      </c>
      <c r="E1450" s="4" t="s">
        <v>651</v>
      </c>
      <c r="F1450" s="52"/>
      <c r="G1450" s="7">
        <f t="shared" ref="G1450" si="362">SUM(G1451)</f>
        <v>0</v>
      </c>
    </row>
    <row r="1451" spans="1:7" ht="31.5" hidden="1">
      <c r="A1451" s="80" t="s">
        <v>108</v>
      </c>
      <c r="B1451" s="51"/>
      <c r="C1451" s="4" t="s">
        <v>13</v>
      </c>
      <c r="D1451" s="4" t="s">
        <v>11</v>
      </c>
      <c r="E1451" s="4" t="s">
        <v>651</v>
      </c>
      <c r="F1451" s="4" t="s">
        <v>109</v>
      </c>
      <c r="G1451" s="7"/>
    </row>
    <row r="1452" spans="1:7" hidden="1">
      <c r="A1452" s="80" t="s">
        <v>458</v>
      </c>
      <c r="B1452" s="51"/>
      <c r="C1452" s="4" t="s">
        <v>13</v>
      </c>
      <c r="D1452" s="4" t="s">
        <v>11</v>
      </c>
      <c r="E1452" s="4" t="s">
        <v>653</v>
      </c>
      <c r="F1452" s="4"/>
      <c r="G1452" s="7">
        <f t="shared" ref="G1452" si="363">SUM(G1453)</f>
        <v>0</v>
      </c>
    </row>
    <row r="1453" spans="1:7" ht="31.5" hidden="1">
      <c r="A1453" s="80" t="s">
        <v>108</v>
      </c>
      <c r="B1453" s="51"/>
      <c r="C1453" s="4" t="s">
        <v>13</v>
      </c>
      <c r="D1453" s="4" t="s">
        <v>11</v>
      </c>
      <c r="E1453" s="4" t="s">
        <v>653</v>
      </c>
      <c r="F1453" s="4" t="s">
        <v>109</v>
      </c>
      <c r="G1453" s="7"/>
    </row>
    <row r="1454" spans="1:7" hidden="1">
      <c r="A1454" s="80" t="s">
        <v>288</v>
      </c>
      <c r="B1454" s="51"/>
      <c r="C1454" s="4" t="s">
        <v>13</v>
      </c>
      <c r="D1454" s="4" t="s">
        <v>11</v>
      </c>
      <c r="E1454" s="4" t="s">
        <v>652</v>
      </c>
      <c r="F1454" s="4"/>
      <c r="G1454" s="7">
        <f t="shared" ref="G1454" si="364">SUM(G1455)+G1457</f>
        <v>0</v>
      </c>
    </row>
    <row r="1455" spans="1:7" hidden="1">
      <c r="A1455" s="80" t="s">
        <v>113</v>
      </c>
      <c r="B1455" s="51"/>
      <c r="C1455" s="4" t="s">
        <v>13</v>
      </c>
      <c r="D1455" s="4" t="s">
        <v>11</v>
      </c>
      <c r="E1455" s="4" t="s">
        <v>407</v>
      </c>
      <c r="F1455" s="52"/>
      <c r="G1455" s="7">
        <f t="shared" ref="G1455" si="365">G1456</f>
        <v>0</v>
      </c>
    </row>
    <row r="1456" spans="1:7" ht="31.5" hidden="1">
      <c r="A1456" s="80" t="s">
        <v>108</v>
      </c>
      <c r="B1456" s="51"/>
      <c r="C1456" s="4" t="s">
        <v>13</v>
      </c>
      <c r="D1456" s="4" t="s">
        <v>11</v>
      </c>
      <c r="E1456" s="4" t="s">
        <v>407</v>
      </c>
      <c r="F1456" s="4" t="s">
        <v>109</v>
      </c>
      <c r="G1456" s="7"/>
    </row>
    <row r="1457" spans="1:7" hidden="1">
      <c r="A1457" s="80" t="s">
        <v>458</v>
      </c>
      <c r="B1457" s="51"/>
      <c r="C1457" s="4" t="s">
        <v>13</v>
      </c>
      <c r="D1457" s="4" t="s">
        <v>11</v>
      </c>
      <c r="E1457" s="4" t="s">
        <v>459</v>
      </c>
      <c r="F1457" s="4"/>
      <c r="G1457" s="7">
        <f t="shared" ref="G1457" si="366">SUM(G1458)</f>
        <v>0</v>
      </c>
    </row>
    <row r="1458" spans="1:7" ht="31.5" hidden="1">
      <c r="A1458" s="80" t="s">
        <v>108</v>
      </c>
      <c r="B1458" s="51"/>
      <c r="C1458" s="4" t="s">
        <v>13</v>
      </c>
      <c r="D1458" s="4" t="s">
        <v>11</v>
      </c>
      <c r="E1458" s="4" t="s">
        <v>459</v>
      </c>
      <c r="F1458" s="4" t="s">
        <v>109</v>
      </c>
      <c r="G1458" s="7"/>
    </row>
    <row r="1459" spans="1:7" ht="31.5">
      <c r="A1459" s="80" t="s">
        <v>136</v>
      </c>
      <c r="B1459" s="52"/>
      <c r="C1459" s="4" t="s">
        <v>13</v>
      </c>
      <c r="D1459" s="4" t="s">
        <v>11</v>
      </c>
      <c r="E1459" s="4" t="s">
        <v>137</v>
      </c>
      <c r="F1459" s="52"/>
      <c r="G1459" s="7">
        <f t="shared" ref="G1459" si="367">SUM(G1463+G1466+G1469)+G1460</f>
        <v>361.8</v>
      </c>
    </row>
    <row r="1460" spans="1:7">
      <c r="A1460" s="80" t="s">
        <v>27</v>
      </c>
      <c r="B1460" s="52"/>
      <c r="C1460" s="4" t="s">
        <v>13</v>
      </c>
      <c r="D1460" s="4" t="s">
        <v>11</v>
      </c>
      <c r="E1460" s="4" t="s">
        <v>347</v>
      </c>
      <c r="F1460" s="52"/>
      <c r="G1460" s="7">
        <f t="shared" ref="G1460" si="368">SUM(G1461)</f>
        <v>361.8</v>
      </c>
    </row>
    <row r="1461" spans="1:7">
      <c r="A1461" s="80" t="s">
        <v>408</v>
      </c>
      <c r="B1461" s="51"/>
      <c r="C1461" s="4" t="s">
        <v>13</v>
      </c>
      <c r="D1461" s="4" t="s">
        <v>11</v>
      </c>
      <c r="E1461" s="4" t="s">
        <v>698</v>
      </c>
      <c r="F1461" s="52"/>
      <c r="G1461" s="7">
        <f t="shared" ref="G1461" si="369">SUM(G1462:G1462)</f>
        <v>361.8</v>
      </c>
    </row>
    <row r="1462" spans="1:7" ht="31.5">
      <c r="A1462" s="80" t="s">
        <v>41</v>
      </c>
      <c r="B1462" s="51"/>
      <c r="C1462" s="4" t="s">
        <v>13</v>
      </c>
      <c r="D1462" s="4" t="s">
        <v>11</v>
      </c>
      <c r="E1462" s="4" t="s">
        <v>698</v>
      </c>
      <c r="F1462" s="4" t="s">
        <v>78</v>
      </c>
      <c r="G1462" s="7">
        <v>361.8</v>
      </c>
    </row>
    <row r="1463" spans="1:7" hidden="1">
      <c r="A1463" s="80" t="s">
        <v>350</v>
      </c>
      <c r="B1463" s="52"/>
      <c r="C1463" s="4" t="s">
        <v>13</v>
      </c>
      <c r="D1463" s="4" t="s">
        <v>11</v>
      </c>
      <c r="E1463" s="4" t="s">
        <v>351</v>
      </c>
      <c r="F1463" s="4"/>
      <c r="G1463" s="7">
        <f t="shared" ref="G1463:G1464" si="370">G1464</f>
        <v>0</v>
      </c>
    </row>
    <row r="1464" spans="1:7" hidden="1">
      <c r="A1464" s="80" t="s">
        <v>106</v>
      </c>
      <c r="B1464" s="52"/>
      <c r="C1464" s="4" t="s">
        <v>13</v>
      </c>
      <c r="D1464" s="4" t="s">
        <v>11</v>
      </c>
      <c r="E1464" s="4" t="s">
        <v>352</v>
      </c>
      <c r="F1464" s="4"/>
      <c r="G1464" s="7">
        <f t="shared" si="370"/>
        <v>0</v>
      </c>
    </row>
    <row r="1465" spans="1:7" ht="31.5" hidden="1">
      <c r="A1465" s="80" t="s">
        <v>108</v>
      </c>
      <c r="B1465" s="52"/>
      <c r="C1465" s="4" t="s">
        <v>13</v>
      </c>
      <c r="D1465" s="4" t="s">
        <v>11</v>
      </c>
      <c r="E1465" s="4" t="s">
        <v>352</v>
      </c>
      <c r="F1465" s="4" t="s">
        <v>109</v>
      </c>
      <c r="G1465" s="7"/>
    </row>
    <row r="1466" spans="1:7" ht="31.5" hidden="1">
      <c r="A1466" s="80" t="s">
        <v>228</v>
      </c>
      <c r="B1466" s="52"/>
      <c r="C1466" s="4" t="s">
        <v>13</v>
      </c>
      <c r="D1466" s="4" t="s">
        <v>11</v>
      </c>
      <c r="E1466" s="4" t="s">
        <v>358</v>
      </c>
      <c r="F1466" s="4"/>
      <c r="G1466" s="7">
        <f t="shared" ref="G1466:G1467" si="371">G1467</f>
        <v>0</v>
      </c>
    </row>
    <row r="1467" spans="1:7" hidden="1">
      <c r="A1467" s="80" t="s">
        <v>106</v>
      </c>
      <c r="B1467" s="52"/>
      <c r="C1467" s="4" t="s">
        <v>13</v>
      </c>
      <c r="D1467" s="4" t="s">
        <v>11</v>
      </c>
      <c r="E1467" s="4" t="s">
        <v>359</v>
      </c>
      <c r="F1467" s="4"/>
      <c r="G1467" s="7">
        <f t="shared" si="371"/>
        <v>0</v>
      </c>
    </row>
    <row r="1468" spans="1:7" ht="30.75" hidden="1" customHeight="1">
      <c r="A1468" s="80" t="s">
        <v>108</v>
      </c>
      <c r="B1468" s="52"/>
      <c r="C1468" s="4" t="s">
        <v>13</v>
      </c>
      <c r="D1468" s="4" t="s">
        <v>11</v>
      </c>
      <c r="E1468" s="4" t="s">
        <v>359</v>
      </c>
      <c r="F1468" s="4" t="s">
        <v>109</v>
      </c>
      <c r="G1468" s="7"/>
    </row>
    <row r="1469" spans="1:7" ht="30.75" hidden="1" customHeight="1">
      <c r="A1469" s="80" t="s">
        <v>288</v>
      </c>
      <c r="B1469" s="52"/>
      <c r="C1469" s="4" t="s">
        <v>13</v>
      </c>
      <c r="D1469" s="4" t="s">
        <v>11</v>
      </c>
      <c r="E1469" s="4" t="s">
        <v>353</v>
      </c>
      <c r="F1469" s="4"/>
      <c r="G1469" s="7">
        <f t="shared" ref="G1469:G1470" si="372">G1470</f>
        <v>0</v>
      </c>
    </row>
    <row r="1470" spans="1:7" ht="30.75" hidden="1" customHeight="1">
      <c r="A1470" s="80" t="s">
        <v>106</v>
      </c>
      <c r="B1470" s="52"/>
      <c r="C1470" s="4" t="s">
        <v>13</v>
      </c>
      <c r="D1470" s="4" t="s">
        <v>11</v>
      </c>
      <c r="E1470" s="4" t="s">
        <v>354</v>
      </c>
      <c r="F1470" s="4"/>
      <c r="G1470" s="7">
        <f t="shared" si="372"/>
        <v>0</v>
      </c>
    </row>
    <row r="1471" spans="1:7" ht="31.5" hidden="1">
      <c r="A1471" s="80" t="s">
        <v>108</v>
      </c>
      <c r="B1471" s="52"/>
      <c r="C1471" s="4" t="s">
        <v>13</v>
      </c>
      <c r="D1471" s="4" t="s">
        <v>11</v>
      </c>
      <c r="E1471" s="4" t="s">
        <v>354</v>
      </c>
      <c r="F1471" s="4" t="s">
        <v>109</v>
      </c>
      <c r="G1471" s="7"/>
    </row>
    <row r="1472" spans="1:7" ht="31.5">
      <c r="A1472" s="80" t="s">
        <v>451</v>
      </c>
      <c r="B1472" s="52"/>
      <c r="C1472" s="4" t="s">
        <v>13</v>
      </c>
      <c r="D1472" s="4" t="s">
        <v>11</v>
      </c>
      <c r="E1472" s="4" t="s">
        <v>128</v>
      </c>
      <c r="F1472" s="4"/>
      <c r="G1472" s="7">
        <f>G1481+G1473+G1479+G1476</f>
        <v>54364.9</v>
      </c>
    </row>
    <row r="1473" spans="1:7">
      <c r="A1473" s="30" t="s">
        <v>67</v>
      </c>
      <c r="B1473" s="44"/>
      <c r="C1473" s="44" t="s">
        <v>13</v>
      </c>
      <c r="D1473" s="44" t="s">
        <v>11</v>
      </c>
      <c r="E1473" s="50" t="s">
        <v>400</v>
      </c>
      <c r="F1473" s="44"/>
      <c r="G1473" s="46">
        <f>+G1474+G1475</f>
        <v>5282.7</v>
      </c>
    </row>
    <row r="1474" spans="1:7" ht="47.25">
      <c r="A1474" s="30" t="s">
        <v>40</v>
      </c>
      <c r="B1474" s="44"/>
      <c r="C1474" s="44" t="s">
        <v>13</v>
      </c>
      <c r="D1474" s="44" t="s">
        <v>11</v>
      </c>
      <c r="E1474" s="50" t="s">
        <v>400</v>
      </c>
      <c r="F1474" s="44" t="s">
        <v>76</v>
      </c>
      <c r="G1474" s="46">
        <v>5282.2</v>
      </c>
    </row>
    <row r="1475" spans="1:7" ht="31.5">
      <c r="A1475" s="30" t="s">
        <v>41</v>
      </c>
      <c r="B1475" s="44"/>
      <c r="C1475" s="44" t="s">
        <v>13</v>
      </c>
      <c r="D1475" s="44" t="s">
        <v>11</v>
      </c>
      <c r="E1475" s="50" t="s">
        <v>400</v>
      </c>
      <c r="F1475" s="44" t="s">
        <v>78</v>
      </c>
      <c r="G1475" s="46">
        <v>0.5</v>
      </c>
    </row>
    <row r="1476" spans="1:7">
      <c r="A1476" s="30" t="s">
        <v>82</v>
      </c>
      <c r="B1476" s="44"/>
      <c r="C1476" s="44" t="s">
        <v>13</v>
      </c>
      <c r="D1476" s="44" t="s">
        <v>11</v>
      </c>
      <c r="E1476" s="50" t="s">
        <v>771</v>
      </c>
      <c r="F1476" s="44"/>
      <c r="G1476" s="46">
        <f t="shared" ref="G1476" si="373">SUM(G1477:G1478)</f>
        <v>184.5</v>
      </c>
    </row>
    <row r="1477" spans="1:7" ht="31.5">
      <c r="A1477" s="30" t="s">
        <v>41</v>
      </c>
      <c r="B1477" s="44"/>
      <c r="C1477" s="44" t="s">
        <v>13</v>
      </c>
      <c r="D1477" s="44" t="s">
        <v>11</v>
      </c>
      <c r="E1477" s="50" t="s">
        <v>771</v>
      </c>
      <c r="F1477" s="44" t="s">
        <v>78</v>
      </c>
      <c r="G1477" s="46">
        <v>183.3</v>
      </c>
    </row>
    <row r="1478" spans="1:7">
      <c r="A1478" s="80" t="s">
        <v>18</v>
      </c>
      <c r="B1478" s="44"/>
      <c r="C1478" s="44" t="s">
        <v>13</v>
      </c>
      <c r="D1478" s="44" t="s">
        <v>11</v>
      </c>
      <c r="E1478" s="50" t="s">
        <v>771</v>
      </c>
      <c r="F1478" s="44" t="s">
        <v>83</v>
      </c>
      <c r="G1478" s="46">
        <v>1.2</v>
      </c>
    </row>
    <row r="1479" spans="1:7" ht="33.75" customHeight="1">
      <c r="A1479" s="80" t="s">
        <v>85</v>
      </c>
      <c r="B1479" s="44"/>
      <c r="C1479" s="44" t="s">
        <v>13</v>
      </c>
      <c r="D1479" s="44" t="s">
        <v>11</v>
      </c>
      <c r="E1479" s="50" t="s">
        <v>455</v>
      </c>
      <c r="F1479" s="44"/>
      <c r="G1479" s="46">
        <f>SUM(G1480)</f>
        <v>432.8</v>
      </c>
    </row>
    <row r="1480" spans="1:7" ht="31.5">
      <c r="A1480" s="30" t="s">
        <v>41</v>
      </c>
      <c r="B1480" s="44"/>
      <c r="C1480" s="44" t="s">
        <v>13</v>
      </c>
      <c r="D1480" s="44" t="s">
        <v>11</v>
      </c>
      <c r="E1480" s="50" t="s">
        <v>455</v>
      </c>
      <c r="F1480" s="44" t="s">
        <v>78</v>
      </c>
      <c r="G1480" s="46">
        <v>432.8</v>
      </c>
    </row>
    <row r="1481" spans="1:7" ht="31.5">
      <c r="A1481" s="80" t="s">
        <v>34</v>
      </c>
      <c r="B1481" s="51"/>
      <c r="C1481" s="4" t="s">
        <v>13</v>
      </c>
      <c r="D1481" s="4" t="s">
        <v>11</v>
      </c>
      <c r="E1481" s="4" t="s">
        <v>129</v>
      </c>
      <c r="F1481" s="4"/>
      <c r="G1481" s="7">
        <f>G1482</f>
        <v>48464.9</v>
      </c>
    </row>
    <row r="1482" spans="1:7">
      <c r="A1482" s="80" t="s">
        <v>408</v>
      </c>
      <c r="B1482" s="51"/>
      <c r="C1482" s="4" t="s">
        <v>13</v>
      </c>
      <c r="D1482" s="4" t="s">
        <v>11</v>
      </c>
      <c r="E1482" s="4" t="s">
        <v>130</v>
      </c>
      <c r="F1482" s="4"/>
      <c r="G1482" s="7">
        <f>G1483+G1484+G1485</f>
        <v>48464.9</v>
      </c>
    </row>
    <row r="1483" spans="1:7" ht="47.25">
      <c r="A1483" s="80" t="s">
        <v>40</v>
      </c>
      <c r="B1483" s="52"/>
      <c r="C1483" s="4" t="s">
        <v>13</v>
      </c>
      <c r="D1483" s="4" t="s">
        <v>11</v>
      </c>
      <c r="E1483" s="4" t="s">
        <v>130</v>
      </c>
      <c r="F1483" s="4" t="s">
        <v>76</v>
      </c>
      <c r="G1483" s="7">
        <v>46855.6</v>
      </c>
    </row>
    <row r="1484" spans="1:7" s="26" customFormat="1" ht="31.5">
      <c r="A1484" s="80" t="s">
        <v>41</v>
      </c>
      <c r="B1484" s="52"/>
      <c r="C1484" s="4" t="s">
        <v>13</v>
      </c>
      <c r="D1484" s="4" t="s">
        <v>11</v>
      </c>
      <c r="E1484" s="4" t="s">
        <v>130</v>
      </c>
      <c r="F1484" s="4" t="s">
        <v>78</v>
      </c>
      <c r="G1484" s="7">
        <v>1607.9</v>
      </c>
    </row>
    <row r="1485" spans="1:7">
      <c r="A1485" s="80" t="s">
        <v>18</v>
      </c>
      <c r="B1485" s="52"/>
      <c r="C1485" s="4" t="s">
        <v>13</v>
      </c>
      <c r="D1485" s="4" t="s">
        <v>11</v>
      </c>
      <c r="E1485" s="4" t="s">
        <v>130</v>
      </c>
      <c r="F1485" s="4" t="s">
        <v>83</v>
      </c>
      <c r="G1485" s="7">
        <v>1.4</v>
      </c>
    </row>
    <row r="1486" spans="1:7">
      <c r="A1486" s="22"/>
      <c r="B1486" s="38"/>
      <c r="C1486" s="81"/>
      <c r="D1486" s="81"/>
      <c r="E1486" s="81"/>
      <c r="F1486" s="29"/>
      <c r="G1486" s="10"/>
    </row>
    <row r="1487" spans="1:7">
      <c r="A1487" s="22" t="s">
        <v>166</v>
      </c>
      <c r="B1487" s="36"/>
      <c r="C1487" s="27"/>
      <c r="D1487" s="27"/>
      <c r="E1487" s="27"/>
      <c r="F1487" s="27"/>
      <c r="G1487" s="10">
        <f>SUM(G10+G36+G56+G559+G603+G802+G921+G1271)+G1486</f>
        <v>7701264.5</v>
      </c>
    </row>
    <row r="1488" spans="1:7">
      <c r="G1488" s="55"/>
    </row>
    <row r="1489" spans="7:7" ht="19.5" customHeight="1">
      <c r="G1489" s="98">
        <v>7701264.5</v>
      </c>
    </row>
    <row r="1490" spans="7:7" ht="20.25" customHeight="1">
      <c r="G1490" s="55">
        <f t="shared" ref="G1490" si="374">SUM(G1489-G1487)</f>
        <v>0</v>
      </c>
    </row>
    <row r="1491" spans="7:7" ht="14.25" customHeight="1"/>
    <row r="1492" spans="7:7" outlineLevel="1"/>
  </sheetData>
  <mergeCells count="2">
    <mergeCell ref="A8:A9"/>
    <mergeCell ref="B8:F8"/>
  </mergeCells>
  <pageMargins left="0.70866141732283472" right="0.11811023622047245" top="0.59055118110236227" bottom="0" header="0" footer="0"/>
  <pageSetup paperSize="9" scale="80" fitToHeight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58"/>
  <sheetViews>
    <sheetView workbookViewId="0">
      <selection activeCell="C8" sqref="C8"/>
    </sheetView>
  </sheetViews>
  <sheetFormatPr defaultRowHeight="15.75"/>
  <cols>
    <col min="1" max="1" width="55.5703125" style="58" customWidth="1"/>
    <col min="2" max="2" width="9.140625" style="59" customWidth="1"/>
    <col min="3" max="3" width="9.7109375" style="59" customWidth="1"/>
    <col min="4" max="4" width="16.7109375" style="59" customWidth="1"/>
    <col min="5" max="16384" width="9.140625" style="59"/>
  </cols>
  <sheetData>
    <row r="1" spans="1:4">
      <c r="C1" s="3"/>
      <c r="D1" s="14" t="s">
        <v>764</v>
      </c>
    </row>
    <row r="2" spans="1:4" ht="15.75" customHeight="1">
      <c r="C2" s="3"/>
      <c r="D2" s="3" t="s">
        <v>0</v>
      </c>
    </row>
    <row r="3" spans="1:4">
      <c r="C3" s="3"/>
      <c r="D3" s="3" t="s">
        <v>1</v>
      </c>
    </row>
    <row r="4" spans="1:4">
      <c r="C4" s="3"/>
      <c r="D4" s="3" t="s">
        <v>2</v>
      </c>
    </row>
    <row r="5" spans="1:4">
      <c r="C5" s="1"/>
      <c r="D5" s="1"/>
    </row>
    <row r="6" spans="1:4" ht="46.5" customHeight="1">
      <c r="A6" s="192" t="s">
        <v>999</v>
      </c>
      <c r="B6" s="193"/>
      <c r="C6" s="193"/>
      <c r="D6" s="194"/>
    </row>
    <row r="7" spans="1:4">
      <c r="D7" s="60"/>
    </row>
    <row r="8" spans="1:4" ht="39" customHeight="1">
      <c r="A8" s="61" t="s">
        <v>138</v>
      </c>
      <c r="B8" s="62" t="s">
        <v>140</v>
      </c>
      <c r="C8" s="62" t="s">
        <v>141</v>
      </c>
      <c r="D8" s="7" t="s">
        <v>998</v>
      </c>
    </row>
    <row r="9" spans="1:4" s="66" customFormat="1">
      <c r="A9" s="63" t="s">
        <v>74</v>
      </c>
      <c r="B9" s="64" t="s">
        <v>26</v>
      </c>
      <c r="C9" s="64" t="s">
        <v>24</v>
      </c>
      <c r="D9" s="65">
        <f>SUM(D10:D16)</f>
        <v>343871.5</v>
      </c>
    </row>
    <row r="10" spans="1:4" ht="47.25">
      <c r="A10" s="67" t="s">
        <v>142</v>
      </c>
      <c r="B10" s="68" t="s">
        <v>26</v>
      </c>
      <c r="C10" s="68" t="s">
        <v>33</v>
      </c>
      <c r="D10" s="69">
        <f>'2. Ведомст'!G58</f>
        <v>5980.6</v>
      </c>
    </row>
    <row r="11" spans="1:4" ht="63">
      <c r="A11" s="67" t="s">
        <v>143</v>
      </c>
      <c r="B11" s="68" t="s">
        <v>26</v>
      </c>
      <c r="C11" s="68" t="s">
        <v>43</v>
      </c>
      <c r="D11" s="69">
        <f>'2. Ведомст'!G12</f>
        <v>21951.5</v>
      </c>
    </row>
    <row r="12" spans="1:4" ht="63">
      <c r="A12" s="67" t="s">
        <v>144</v>
      </c>
      <c r="B12" s="68" t="s">
        <v>26</v>
      </c>
      <c r="C12" s="68" t="s">
        <v>11</v>
      </c>
      <c r="D12" s="69">
        <f>'2. Ведомст'!G62</f>
        <v>192130.50000000003</v>
      </c>
    </row>
    <row r="13" spans="1:4">
      <c r="A13" s="67" t="s">
        <v>145</v>
      </c>
      <c r="B13" s="68" t="s">
        <v>26</v>
      </c>
      <c r="C13" s="68" t="s">
        <v>146</v>
      </c>
      <c r="D13" s="69">
        <f>'2. Ведомст'!G85</f>
        <v>3</v>
      </c>
    </row>
    <row r="14" spans="1:4" ht="47.25">
      <c r="A14" s="67" t="s">
        <v>89</v>
      </c>
      <c r="B14" s="68" t="s">
        <v>26</v>
      </c>
      <c r="C14" s="68" t="s">
        <v>65</v>
      </c>
      <c r="D14" s="69">
        <f>'2. Ведомст'!G38+'2. Ведомст'!G561</f>
        <v>44229.1</v>
      </c>
    </row>
    <row r="15" spans="1:4">
      <c r="A15" s="67" t="s">
        <v>127</v>
      </c>
      <c r="B15" s="68" t="s">
        <v>26</v>
      </c>
      <c r="C15" s="68" t="s">
        <v>147</v>
      </c>
      <c r="D15" s="69">
        <f>SUM('2. Ведомст'!G566)</f>
        <v>0</v>
      </c>
    </row>
    <row r="16" spans="1:4">
      <c r="A16" s="67" t="s">
        <v>80</v>
      </c>
      <c r="B16" s="68" t="s">
        <v>26</v>
      </c>
      <c r="C16" s="68" t="s">
        <v>81</v>
      </c>
      <c r="D16" s="69">
        <f>SUM('2. Ведомст'!G20+'2. Ведомст'!G46+'2. Ведомст'!G93+'2. Ведомст'!G570)</f>
        <v>79576.799999999988</v>
      </c>
    </row>
    <row r="17" spans="1:4" s="66" customFormat="1" ht="31.5">
      <c r="A17" s="63" t="s">
        <v>200</v>
      </c>
      <c r="B17" s="64" t="s">
        <v>43</v>
      </c>
      <c r="C17" s="64" t="s">
        <v>24</v>
      </c>
      <c r="D17" s="65">
        <f t="shared" ref="D17" si="0">SUM(D18:D20)</f>
        <v>33035.600000000006</v>
      </c>
    </row>
    <row r="18" spans="1:4">
      <c r="A18" s="67" t="s">
        <v>148</v>
      </c>
      <c r="B18" s="68" t="s">
        <v>43</v>
      </c>
      <c r="C18" s="68" t="s">
        <v>11</v>
      </c>
      <c r="D18" s="69">
        <f>SUM('2. Ведомст'!G143)</f>
        <v>5948.5</v>
      </c>
    </row>
    <row r="19" spans="1:4">
      <c r="A19" s="67" t="s">
        <v>671</v>
      </c>
      <c r="B19" s="68" t="s">
        <v>43</v>
      </c>
      <c r="C19" s="68" t="s">
        <v>149</v>
      </c>
      <c r="D19" s="69">
        <f>SUM('2. Ведомст'!G151)</f>
        <v>23138.100000000006</v>
      </c>
    </row>
    <row r="20" spans="1:4" ht="47.25">
      <c r="A20" s="2" t="s">
        <v>672</v>
      </c>
      <c r="B20" s="68" t="s">
        <v>43</v>
      </c>
      <c r="C20" s="68" t="s">
        <v>23</v>
      </c>
      <c r="D20" s="69">
        <f>SUM('2. Ведомст'!G161)</f>
        <v>3949</v>
      </c>
    </row>
    <row r="21" spans="1:4" s="66" customFormat="1">
      <c r="A21" s="63" t="s">
        <v>10</v>
      </c>
      <c r="B21" s="64" t="s">
        <v>11</v>
      </c>
      <c r="C21" s="64" t="s">
        <v>24</v>
      </c>
      <c r="D21" s="65">
        <f>SUM(D22:D24)</f>
        <v>1132323.5999999999</v>
      </c>
    </row>
    <row r="22" spans="1:4">
      <c r="A22" s="67" t="s">
        <v>12</v>
      </c>
      <c r="B22" s="68" t="s">
        <v>11</v>
      </c>
      <c r="C22" s="68" t="s">
        <v>13</v>
      </c>
      <c r="D22" s="69">
        <f>'2. Ведомст'!G184</f>
        <v>409833.4</v>
      </c>
    </row>
    <row r="23" spans="1:4">
      <c r="A23" s="67" t="s">
        <v>150</v>
      </c>
      <c r="B23" s="68" t="s">
        <v>11</v>
      </c>
      <c r="C23" s="68" t="s">
        <v>149</v>
      </c>
      <c r="D23" s="69">
        <f>SUM('2. Ведомст'!G213)</f>
        <v>695833.5</v>
      </c>
    </row>
    <row r="24" spans="1:4">
      <c r="A24" s="67" t="s">
        <v>19</v>
      </c>
      <c r="B24" s="68" t="s">
        <v>11</v>
      </c>
      <c r="C24" s="68" t="s">
        <v>20</v>
      </c>
      <c r="D24" s="69">
        <f>'2. Ведомст'!G248</f>
        <v>26656.7</v>
      </c>
    </row>
    <row r="25" spans="1:4" ht="14.25" customHeight="1">
      <c r="A25" s="63" t="s">
        <v>206</v>
      </c>
      <c r="B25" s="64" t="s">
        <v>146</v>
      </c>
      <c r="C25" s="64" t="s">
        <v>24</v>
      </c>
      <c r="D25" s="65">
        <f>SUM(D26:D29)</f>
        <v>635407</v>
      </c>
    </row>
    <row r="26" spans="1:4">
      <c r="A26" s="67" t="s">
        <v>151</v>
      </c>
      <c r="B26" s="68" t="s">
        <v>146</v>
      </c>
      <c r="C26" s="68" t="s">
        <v>26</v>
      </c>
      <c r="D26" s="69">
        <f>SUM('2. Ведомст'!G295)</f>
        <v>41609.299999999996</v>
      </c>
    </row>
    <row r="27" spans="1:4">
      <c r="A27" s="67" t="s">
        <v>152</v>
      </c>
      <c r="B27" s="68" t="s">
        <v>146</v>
      </c>
      <c r="C27" s="68" t="s">
        <v>33</v>
      </c>
      <c r="D27" s="69">
        <f>SUM('2. Ведомст'!G310)</f>
        <v>102618.1</v>
      </c>
    </row>
    <row r="28" spans="1:4">
      <c r="A28" s="67" t="s">
        <v>153</v>
      </c>
      <c r="B28" s="68" t="s">
        <v>146</v>
      </c>
      <c r="C28" s="68" t="s">
        <v>43</v>
      </c>
      <c r="D28" s="69">
        <f>SUM('2. Ведомст'!G357)</f>
        <v>485559</v>
      </c>
    </row>
    <row r="29" spans="1:4" ht="31.5">
      <c r="A29" s="67" t="s">
        <v>154</v>
      </c>
      <c r="B29" s="68" t="s">
        <v>146</v>
      </c>
      <c r="C29" s="68" t="s">
        <v>146</v>
      </c>
      <c r="D29" s="69">
        <f>SUM('2. Ведомст'!G432)</f>
        <v>5620.6</v>
      </c>
    </row>
    <row r="30" spans="1:4" s="66" customFormat="1">
      <c r="A30" s="63" t="s">
        <v>307</v>
      </c>
      <c r="B30" s="64" t="s">
        <v>65</v>
      </c>
      <c r="C30" s="64" t="s">
        <v>24</v>
      </c>
      <c r="D30" s="65">
        <f>SUM(D31:D32)</f>
        <v>12002.199999999999</v>
      </c>
    </row>
    <row r="31" spans="1:4" ht="31.5">
      <c r="A31" s="67" t="s">
        <v>210</v>
      </c>
      <c r="B31" s="68" t="s">
        <v>65</v>
      </c>
      <c r="C31" s="68" t="s">
        <v>43</v>
      </c>
      <c r="D31" s="69">
        <f>SUM('2. Ведомст'!G457)</f>
        <v>9446.7999999999993</v>
      </c>
    </row>
    <row r="32" spans="1:4">
      <c r="A32" s="67" t="s">
        <v>155</v>
      </c>
      <c r="B32" s="68" t="s">
        <v>65</v>
      </c>
      <c r="C32" s="68" t="s">
        <v>146</v>
      </c>
      <c r="D32" s="69">
        <f>SUM('2. Ведомст'!G463)+'2. Ведомст'!G584</f>
        <v>2555.4</v>
      </c>
    </row>
    <row r="33" spans="1:4" s="66" customFormat="1">
      <c r="A33" s="63" t="s">
        <v>99</v>
      </c>
      <c r="B33" s="64" t="s">
        <v>100</v>
      </c>
      <c r="C33" s="64" t="s">
        <v>24</v>
      </c>
      <c r="D33" s="65">
        <f>SUM(D34:D39)</f>
        <v>3787693.7000000007</v>
      </c>
    </row>
    <row r="34" spans="1:4">
      <c r="A34" s="67" t="s">
        <v>156</v>
      </c>
      <c r="B34" s="68" t="s">
        <v>100</v>
      </c>
      <c r="C34" s="68" t="s">
        <v>26</v>
      </c>
      <c r="D34" s="69">
        <f>SUM('2. Ведомст'!G923)</f>
        <v>1253353.5000000002</v>
      </c>
    </row>
    <row r="35" spans="1:4">
      <c r="A35" s="67" t="s">
        <v>157</v>
      </c>
      <c r="B35" s="68" t="s">
        <v>100</v>
      </c>
      <c r="C35" s="68" t="s">
        <v>33</v>
      </c>
      <c r="D35" s="69">
        <f>SUM('2. Ведомст'!G991)+'2. Ведомст'!G478</f>
        <v>2075462.2000000002</v>
      </c>
    </row>
    <row r="36" spans="1:4">
      <c r="A36" s="67" t="s">
        <v>101</v>
      </c>
      <c r="B36" s="68" t="s">
        <v>100</v>
      </c>
      <c r="C36" s="68" t="s">
        <v>43</v>
      </c>
      <c r="D36" s="69">
        <f>SUM('2. Ведомст'!G1273+'2. Ведомст'!G1109)</f>
        <v>331586.59999999998</v>
      </c>
    </row>
    <row r="37" spans="1:4" ht="31.5">
      <c r="A37" s="2" t="s">
        <v>641</v>
      </c>
      <c r="B37" s="68" t="s">
        <v>100</v>
      </c>
      <c r="C37" s="68" t="s">
        <v>146</v>
      </c>
      <c r="D37" s="70">
        <f>SUM('2. Ведомст'!G32+'2. Ведомст'!G482+'2. Ведомст'!G589+'2. Ведомст'!G605+'2. Ведомст'!G1139)+'2. Ведомст'!G1312</f>
        <v>198.20000000000002</v>
      </c>
    </row>
    <row r="38" spans="1:4">
      <c r="A38" s="67" t="s">
        <v>158</v>
      </c>
      <c r="B38" s="68" t="s">
        <v>100</v>
      </c>
      <c r="C38" s="68" t="s">
        <v>100</v>
      </c>
      <c r="D38" s="69">
        <f>SUM('2. Ведомст'!G619+'2. Ведомст'!G804+'2. Ведомст'!G1147+'2. Ведомст'!G1317)</f>
        <v>6072.1999999999989</v>
      </c>
    </row>
    <row r="39" spans="1:4">
      <c r="A39" s="67" t="s">
        <v>159</v>
      </c>
      <c r="B39" s="68" t="s">
        <v>100</v>
      </c>
      <c r="C39" s="68" t="s">
        <v>149</v>
      </c>
      <c r="D39" s="69">
        <f>SUM('2. Ведомст'!G1178)+'2. Ведомст'!G508</f>
        <v>121021.00000000001</v>
      </c>
    </row>
    <row r="40" spans="1:4" s="66" customFormat="1">
      <c r="A40" s="63" t="s">
        <v>308</v>
      </c>
      <c r="B40" s="64" t="s">
        <v>13</v>
      </c>
      <c r="C40" s="64" t="s">
        <v>24</v>
      </c>
      <c r="D40" s="65">
        <f>SUM(D41:D42)</f>
        <v>315650.2</v>
      </c>
    </row>
    <row r="41" spans="1:4">
      <c r="A41" s="67" t="s">
        <v>160</v>
      </c>
      <c r="B41" s="68" t="s">
        <v>13</v>
      </c>
      <c r="C41" s="68" t="s">
        <v>26</v>
      </c>
      <c r="D41" s="69">
        <f>SUM('2. Ведомст'!G1326)+'2. Ведомст'!G513</f>
        <v>237506.6</v>
      </c>
    </row>
    <row r="42" spans="1:4">
      <c r="A42" s="67" t="s">
        <v>811</v>
      </c>
      <c r="B42" s="68" t="s">
        <v>13</v>
      </c>
      <c r="C42" s="68" t="s">
        <v>11</v>
      </c>
      <c r="D42" s="69">
        <f>SUM('2. Ведомст'!G1423)</f>
        <v>78143.600000000006</v>
      </c>
    </row>
    <row r="43" spans="1:4" s="66" customFormat="1">
      <c r="A43" s="63" t="s">
        <v>22</v>
      </c>
      <c r="B43" s="64" t="s">
        <v>23</v>
      </c>
      <c r="C43" s="64" t="s">
        <v>24</v>
      </c>
      <c r="D43" s="65">
        <f>SUM(D44:D47)</f>
        <v>1003937.2000000001</v>
      </c>
    </row>
    <row r="44" spans="1:4">
      <c r="A44" s="67" t="s">
        <v>25</v>
      </c>
      <c r="B44" s="68" t="s">
        <v>23</v>
      </c>
      <c r="C44" s="68" t="s">
        <v>26</v>
      </c>
      <c r="D44" s="69">
        <f>SUM('2. Ведомст'!G627)</f>
        <v>18454.400000000001</v>
      </c>
    </row>
    <row r="45" spans="1:4">
      <c r="A45" s="67" t="s">
        <v>42</v>
      </c>
      <c r="B45" s="68" t="s">
        <v>23</v>
      </c>
      <c r="C45" s="68" t="s">
        <v>43</v>
      </c>
      <c r="D45" s="69">
        <f>SUM('2. Ведомст'!G638)+'2. Ведомст'!G815</f>
        <v>657820.4</v>
      </c>
    </row>
    <row r="46" spans="1:4">
      <c r="A46" s="67" t="s">
        <v>161</v>
      </c>
      <c r="B46" s="68" t="s">
        <v>23</v>
      </c>
      <c r="C46" s="68" t="s">
        <v>11</v>
      </c>
      <c r="D46" s="69">
        <f>SUM('2. Ведомст'!G727+'2. Ведомст'!G524+'2. Ведомст'!G1236)</f>
        <v>268122.3</v>
      </c>
    </row>
    <row r="47" spans="1:4">
      <c r="A47" s="67" t="s">
        <v>64</v>
      </c>
      <c r="B47" s="68" t="s">
        <v>23</v>
      </c>
      <c r="C47" s="68" t="s">
        <v>65</v>
      </c>
      <c r="D47" s="69">
        <f>SUM('2. Ведомст'!G535+'2. Ведомст'!G594+'2. Ведомст'!G749+'2. Ведомст'!G1258)</f>
        <v>59540.100000000006</v>
      </c>
    </row>
    <row r="48" spans="1:4" s="66" customFormat="1">
      <c r="A48" s="63" t="s">
        <v>222</v>
      </c>
      <c r="B48" s="64" t="s">
        <v>147</v>
      </c>
      <c r="C48" s="64" t="s">
        <v>24</v>
      </c>
      <c r="D48" s="65">
        <f>SUM(D49:D52)</f>
        <v>437343.49999999994</v>
      </c>
    </row>
    <row r="49" spans="1:4">
      <c r="A49" s="67" t="s">
        <v>162</v>
      </c>
      <c r="B49" s="68" t="s">
        <v>147</v>
      </c>
      <c r="C49" s="68" t="s">
        <v>26</v>
      </c>
      <c r="D49" s="69">
        <f>SUM('2. Ведомст'!G817)</f>
        <v>318151.69999999995</v>
      </c>
    </row>
    <row r="50" spans="1:4">
      <c r="A50" s="67" t="s">
        <v>163</v>
      </c>
      <c r="B50" s="68" t="s">
        <v>147</v>
      </c>
      <c r="C50" s="68" t="s">
        <v>33</v>
      </c>
      <c r="D50" s="69">
        <f>'2. Ведомст'!G861</f>
        <v>17830.8</v>
      </c>
    </row>
    <row r="51" spans="1:4" ht="13.5" customHeight="1">
      <c r="A51" s="67" t="s">
        <v>164</v>
      </c>
      <c r="B51" s="68" t="s">
        <v>147</v>
      </c>
      <c r="C51" s="68" t="s">
        <v>43</v>
      </c>
      <c r="D51" s="69">
        <f>'2. Ведомст'!G892</f>
        <v>14889.7</v>
      </c>
    </row>
    <row r="52" spans="1:4" ht="31.5">
      <c r="A52" s="67" t="s">
        <v>165</v>
      </c>
      <c r="B52" s="68" t="s">
        <v>147</v>
      </c>
      <c r="C52" s="68" t="s">
        <v>146</v>
      </c>
      <c r="D52" s="69">
        <f>SUM('2. Ведомст'!G907)+'2. Ведомст'!G1270+'2. Ведомст'!G545</f>
        <v>86471.299999999988</v>
      </c>
    </row>
    <row r="53" spans="1:4" s="66" customFormat="1" ht="20.25" customHeight="1">
      <c r="A53" s="63" t="s">
        <v>166</v>
      </c>
      <c r="B53" s="71"/>
      <c r="C53" s="71"/>
      <c r="D53" s="72">
        <f>SUM(D9+D17+D21+D25+D30+D33+D40+D43+D48)</f>
        <v>7701264.5000000009</v>
      </c>
    </row>
    <row r="54" spans="1:4">
      <c r="D54" s="73"/>
    </row>
    <row r="55" spans="1:4" hidden="1">
      <c r="D55" s="54">
        <f>SUM('2. Ведомст'!G1487)</f>
        <v>7701264.5</v>
      </c>
    </row>
    <row r="56" spans="1:4" hidden="1">
      <c r="D56" s="54">
        <f>SUM(D55-D53)</f>
        <v>-9.3132257461547852E-10</v>
      </c>
    </row>
    <row r="57" spans="1:4" hidden="1">
      <c r="D57" s="99"/>
    </row>
    <row r="58" spans="1:4" hidden="1"/>
  </sheetData>
  <mergeCells count="1">
    <mergeCell ref="A6:D6"/>
  </mergeCells>
  <conditionalFormatting sqref="D35 D20 D37:D38 D41 D45 D32 D49 D52 D9:D17">
    <cfRule type="cellIs" dxfId="1" priority="16" operator="lessThan">
      <formula>0</formula>
    </cfRule>
  </conditionalFormatting>
  <conditionalFormatting sqref="D36 D39:D40 D21:D31 D18:D19 D46:D48 D42:D44 D33:D34 D50:D51">
    <cfRule type="cellIs" dxfId="0" priority="2" operator="lessThan">
      <formula>0</formula>
    </cfRule>
  </conditionalFormatting>
  <pageMargins left="0.9055118110236221" right="0.11811023622047245" top="0.35433070866141736" bottom="0.15748031496062992" header="0.31496062992125984" footer="0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1" sqref="D21"/>
    </sheetView>
  </sheetViews>
  <sheetFormatPr defaultRowHeight="15"/>
  <cols>
    <col min="1" max="1" width="28.85546875" style="101" customWidth="1"/>
    <col min="2" max="2" width="47.28515625" style="102" customWidth="1"/>
    <col min="3" max="3" width="15.5703125" style="101" customWidth="1"/>
    <col min="4" max="16384" width="9.140625" style="101"/>
  </cols>
  <sheetData>
    <row r="1" spans="1:4" ht="15.75">
      <c r="A1" s="117" t="s">
        <v>1014</v>
      </c>
      <c r="B1" s="200" t="s">
        <v>1013</v>
      </c>
      <c r="C1" s="200"/>
      <c r="D1" s="115"/>
    </row>
    <row r="2" spans="1:4" ht="15.75">
      <c r="A2" s="116"/>
      <c r="B2" s="201" t="s">
        <v>0</v>
      </c>
      <c r="C2" s="201"/>
      <c r="D2" s="115"/>
    </row>
    <row r="3" spans="1:4" ht="15.75">
      <c r="A3" s="116"/>
      <c r="B3" s="201" t="s">
        <v>1</v>
      </c>
      <c r="C3" s="201"/>
      <c r="D3" s="115"/>
    </row>
    <row r="4" spans="1:4" ht="15.75">
      <c r="A4" s="106"/>
      <c r="B4" s="201" t="s">
        <v>2</v>
      </c>
      <c r="C4" s="201"/>
      <c r="D4" s="115"/>
    </row>
    <row r="5" spans="1:4" ht="15.75">
      <c r="A5" s="106"/>
      <c r="B5" s="183" t="s">
        <v>1012</v>
      </c>
      <c r="C5" s="183"/>
      <c r="D5" s="103"/>
    </row>
    <row r="6" spans="1:4" ht="69.75" customHeight="1">
      <c r="A6" s="202" t="s">
        <v>1011</v>
      </c>
      <c r="B6" s="202"/>
      <c r="C6" s="202"/>
      <c r="D6" s="103"/>
    </row>
    <row r="7" spans="1:4" ht="15.75">
      <c r="A7" s="106"/>
      <c r="B7" s="105"/>
      <c r="C7" s="114" t="s">
        <v>1010</v>
      </c>
      <c r="D7" s="106"/>
    </row>
    <row r="8" spans="1:4" ht="15.75">
      <c r="A8" s="195" t="s">
        <v>1009</v>
      </c>
      <c r="B8" s="198" t="s">
        <v>1008</v>
      </c>
      <c r="C8" s="199" t="s">
        <v>998</v>
      </c>
      <c r="D8" s="106"/>
    </row>
    <row r="9" spans="1:4" ht="15.75">
      <c r="A9" s="196"/>
      <c r="B9" s="198"/>
      <c r="C9" s="199"/>
      <c r="D9" s="106"/>
    </row>
    <row r="10" spans="1:4" ht="15.75">
      <c r="A10" s="197"/>
      <c r="B10" s="198"/>
      <c r="C10" s="199"/>
      <c r="D10" s="113"/>
    </row>
    <row r="11" spans="1:4" ht="31.5">
      <c r="A11" s="109" t="s">
        <v>1007</v>
      </c>
      <c r="B11" s="111" t="s">
        <v>1006</v>
      </c>
      <c r="C11" s="112">
        <v>-225522.8</v>
      </c>
      <c r="D11" s="103"/>
    </row>
    <row r="12" spans="1:4" ht="31.5">
      <c r="A12" s="109" t="s">
        <v>1005</v>
      </c>
      <c r="B12" s="111" t="s">
        <v>1004</v>
      </c>
      <c r="C12" s="112">
        <v>-225522.8</v>
      </c>
      <c r="D12" s="103"/>
    </row>
    <row r="13" spans="1:4" ht="31.5">
      <c r="A13" s="109" t="s">
        <v>1003</v>
      </c>
      <c r="B13" s="111" t="s">
        <v>1002</v>
      </c>
      <c r="C13" s="110">
        <v>-8359492.5</v>
      </c>
      <c r="D13" s="103"/>
    </row>
    <row r="14" spans="1:4" ht="31.5">
      <c r="A14" s="109" t="s">
        <v>1297</v>
      </c>
      <c r="B14" s="108" t="s">
        <v>1001</v>
      </c>
      <c r="C14" s="107">
        <v>8133969.7000000002</v>
      </c>
      <c r="D14" s="103"/>
    </row>
    <row r="15" spans="1:4" ht="15.75">
      <c r="A15" s="106"/>
      <c r="B15" s="105"/>
      <c r="C15" s="104"/>
      <c r="D15" s="103"/>
    </row>
    <row r="16" spans="1:4" ht="15.75">
      <c r="A16" s="106"/>
      <c r="B16" s="105"/>
      <c r="C16" s="104"/>
      <c r="D16" s="103"/>
    </row>
  </sheetData>
  <mergeCells count="9">
    <mergeCell ref="A8:A10"/>
    <mergeCell ref="B8:B10"/>
    <mergeCell ref="C8:C10"/>
    <mergeCell ref="B1:C1"/>
    <mergeCell ref="B2:C2"/>
    <mergeCell ref="B3:C3"/>
    <mergeCell ref="B4:C4"/>
    <mergeCell ref="B5:C5"/>
    <mergeCell ref="A6:C6"/>
  </mergeCells>
  <pageMargins left="0.70866141732283472" right="0.11811023622047245" top="0.7480314960629921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1.Доходы </vt:lpstr>
      <vt:lpstr>2. Ведомст</vt:lpstr>
      <vt:lpstr>3. Раздел, подраздел</vt:lpstr>
      <vt:lpstr>4.Источн</vt:lpstr>
      <vt:lpstr>'1.Доходы '!Заголовки_для_печати</vt:lpstr>
      <vt:lpstr>'2. Ведомст'!Заголовки_для_печати</vt:lpstr>
      <vt:lpstr>'3. Раздел, подраздел'!Заголовки_для_печати</vt:lpstr>
      <vt:lpstr>'1.Доходы '!Область_печати</vt:lpstr>
      <vt:lpstr>'2. Ведомст'!Область_печати</vt:lpstr>
      <vt:lpstr>'3. Раздел, подраздел'!Область_печати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2024-03-19T11:23:52Z</cp:lastPrinted>
  <dcterms:created xsi:type="dcterms:W3CDTF">2016-11-10T06:54:02Z</dcterms:created>
  <dcterms:modified xsi:type="dcterms:W3CDTF">2024-03-22T09:19:42Z</dcterms:modified>
</cp:coreProperties>
</file>