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440" windowHeight="12465" activeTab="1"/>
  </bookViews>
  <sheets>
    <sheet name="Доходы" sheetId="1" r:id="rId1"/>
    <sheet name="Исполнение доходов" sheetId="2" r:id="rId2"/>
    <sheet name="Недоимка" sheetId="3" r:id="rId3"/>
  </sheets>
  <externalReferences>
    <externalReference r:id="rId6"/>
    <externalReference r:id="rId7"/>
  </externalReferences>
  <definedNames>
    <definedName name="_PBuh_">#REF!</definedName>
    <definedName name="_PRuk_">#REF!</definedName>
    <definedName name="_xlnm.Print_Titles" localSheetId="0">'Доходы'!$5:$6</definedName>
    <definedName name="_xlnm.Print_Titles" localSheetId="1">'Исполнение доходов'!$4:$5</definedName>
    <definedName name="_xlnm.Print_Area" localSheetId="2">'Недоимка'!$A$1:$F$33</definedName>
  </definedNames>
  <calcPr fullCalcOnLoad="1"/>
</workbook>
</file>

<file path=xl/sharedStrings.xml><?xml version="1.0" encoding="utf-8"?>
<sst xmlns="http://schemas.openxmlformats.org/spreadsheetml/2006/main" count="486" uniqueCount="398">
  <si>
    <t>Наименование доходов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</si>
  <si>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</si>
  <si>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</si>
  <si>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 пошлина</t>
  </si>
  <si>
    <t>Задолженность и перерасчеты по отмененным налогам, сборам и иным обязательным платежам</t>
  </si>
  <si>
    <t>НАЛОГОВЫЕ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</si>
  <si>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</si>
  <si>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</si>
  <si>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</si>
  <si>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Невыясненные поступления</t>
  </si>
  <si>
    <t>Прочие неналоговые доходы</t>
  </si>
  <si>
    <t>НЕНАЛОГОВЫЕ ДОХОДЫ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</si>
  <si>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</si>
  <si>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</si>
  <si>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</si>
  <si>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Дотации бюджетам городских округов на поддержку мер по обеспечению сбалансированности бюджетов 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</si>
  <si>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</si>
  <si>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</si>
  <si>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</si>
  <si>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</si>
  <si>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ВСЕГО ДОХОДОВ</t>
  </si>
  <si>
    <t xml:space="preserve">Информация         </t>
  </si>
  <si>
    <t>Налог, взимаемый в связи с применением упрощенной системы налогообложения</t>
  </si>
  <si>
    <t>х</t>
  </si>
  <si>
    <t xml:space="preserve">Дотации бюджетам городских округов на выравнивание бюджетной обеспеченности </t>
  </si>
  <si>
    <t>тыс. рублей</t>
  </si>
  <si>
    <t>Доходы от продажи материальных и нематериальных активов</t>
  </si>
  <si>
    <t>Безвозмездные поступления от негосударственных организаций</t>
  </si>
  <si>
    <t>Отклонение тыс. рублей</t>
  </si>
  <si>
    <t xml:space="preserve">Процент исполнения от уточненного бюджета, (%)  </t>
  </si>
  <si>
    <t>Налог на доходы физических лиц</t>
  </si>
  <si>
    <t>Акцизы по подакцизным товарам, производимым на территории РФ</t>
  </si>
  <si>
    <t>Налоги на совокупный доход:</t>
  </si>
  <si>
    <t>Единый налог на вмененный доход для отдельных видов деятельности</t>
  </si>
  <si>
    <t>Налоги  на  имущество:</t>
  </si>
  <si>
    <t xml:space="preserve">Земельный налог: </t>
  </si>
  <si>
    <t>Штрафы, санкции, возмещение ущерба</t>
  </si>
  <si>
    <t>Субсидии бюджетам бюджетной системы РФ (межбюджетные субсидии)</t>
  </si>
  <si>
    <t>Субвенции бюджетам субъектов РФ и муниципальных образований</t>
  </si>
  <si>
    <t>Доходы бюджетов бюджетной системы РФ от возврата организациями остатков субсидий прошлых лет</t>
  </si>
  <si>
    <t>Уточненный бюджет,
 тыс. рублей</t>
  </si>
  <si>
    <t>Исполнено, 
тыс. рублей</t>
  </si>
  <si>
    <t>Дотации бюджетам городских округов  на частичную компенсацию дополнительных расходов на повышение оплаты труда работников бюджетной сферы и иные цели</t>
  </si>
  <si>
    <t>Прочие дотации бюджетам городских округов</t>
  </si>
  <si>
    <t xml:space="preserve">Налоговые доходы </t>
  </si>
  <si>
    <t>Единый налог на вмененный доход</t>
  </si>
  <si>
    <t>Налог на имущество физических лиц</t>
  </si>
  <si>
    <t>Земельный налог</t>
  </si>
  <si>
    <t xml:space="preserve">Отмененные налоги </t>
  </si>
  <si>
    <t xml:space="preserve">Неналоговые доходы  </t>
  </si>
  <si>
    <t>Доходы, получаемые в виде арендной платы в том числе:</t>
  </si>
  <si>
    <t>Доходы, получаемые в виде арендной платы за земельные участки, государственная собственность на которые не разграничена</t>
  </si>
  <si>
    <t>Доходы, получаемые в виде арендной платы за земли после разграничения государственной собственности на землю</t>
  </si>
  <si>
    <t>Доходы от сдачи в аренду муниципального имущества находящегося в оперативном управлении</t>
  </si>
  <si>
    <t>Доходы от сдачи в аренду имущества, составляющего казну городских округов</t>
  </si>
  <si>
    <t>Прочие поступления от использования имущества, находящегося в собственности городских округов</t>
  </si>
  <si>
    <t>Доходы от компенсации затрат государства</t>
  </si>
  <si>
    <t>Доходы от реализации иного имущества, находящегося в собственности городских округов</t>
  </si>
  <si>
    <t>Доходы от продажи земельных участков, государственная собственность на которые не разграничена</t>
  </si>
  <si>
    <t>Плата за увеличение площади земельных участков, собственность на которые не разграничена</t>
  </si>
  <si>
    <t>Итого</t>
  </si>
  <si>
    <t>Доходы от приватизации имущества, находящегося в собственности городских округов</t>
  </si>
  <si>
    <t>Плата по соглашениям об установлении сервитута</t>
  </si>
  <si>
    <t>о доходах бюджета Миасского городского округа за 2022 год</t>
  </si>
  <si>
    <t>Утвержденный бюджет,   
 тыс. рублей</t>
  </si>
  <si>
    <t>Земельный налог с организаций</t>
  </si>
  <si>
    <t>Земельный налог с физических лиц</t>
  </si>
  <si>
    <t>Инициативные платежи</t>
  </si>
  <si>
    <t>Недоимка 
(задолженность) 
на 01.01.2022г.,
 тыс. рублей</t>
  </si>
  <si>
    <t>Отклонение недоимки (задолженность) на 01.01.2022г., тыс. рублей</t>
  </si>
  <si>
    <t>Отклонение 01.01.2023г. / 01.01.2022г.*, 
тыс. рублей</t>
  </si>
  <si>
    <t xml:space="preserve">Доходы от продажи земельных участков </t>
  </si>
  <si>
    <t>Информация по недоимке налоговых доходов и задолженности неналоговых доходов 
в бюджет Миасского городского округа
 (реальная к взысканию)</t>
  </si>
  <si>
    <t>Недоимка (задолженность) на 01.01.2022г.,* уточненная 
тыс. рублей</t>
  </si>
  <si>
    <t>Коды бюджетной классификации</t>
  </si>
  <si>
    <t>Исполнено:</t>
  </si>
  <si>
    <t>% исполнения:</t>
  </si>
  <si>
    <t>отклонения:</t>
  </si>
  <si>
    <t>за
2022 год</t>
  </si>
  <si>
    <t>за 
2021 год</t>
  </si>
  <si>
    <t>к уточненному бюджету</t>
  </si>
  <si>
    <t>к 2021 году</t>
  </si>
  <si>
    <t xml:space="preserve"> 182 101 02000 01 0000 110</t>
  </si>
  <si>
    <t xml:space="preserve"> 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</si>
  <si>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</si>
  <si>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</si>
  <si>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</si>
  <si>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</si>
  <si>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</si>
  <si>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</si>
  <si>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</si>
  <si>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</si>
  <si>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</si>
  <si>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</si>
  <si>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в 125,0 раз</t>
  </si>
  <si>
    <t>182 101 02080 01 0000 110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</si>
  <si>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</si>
  <si>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в 2,0 раза</t>
  </si>
  <si>
    <t>100 103 02000 01 0000 110</t>
  </si>
  <si>
    <t>Акцизы по подакцизным товарам (продукции), производимым на территории Российской Федерации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</si>
  <si>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</si>
  <si>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</si>
  <si>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</si>
  <si>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</si>
  <si>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</si>
  <si>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</si>
  <si>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</si>
  <si>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</si>
  <si>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182 105 00000 00 0000 000</t>
  </si>
  <si>
    <t>Налоги  на  совокупный  доход</t>
  </si>
  <si>
    <t xml:space="preserve">182 105 01000 00 0000 110   </t>
  </si>
  <si>
    <t xml:space="preserve">182 105 02000 02 0000 110   </t>
  </si>
  <si>
    <t>182 105 03000 01 0000 110</t>
  </si>
  <si>
    <t>в 2,6 раз</t>
  </si>
  <si>
    <t>182 105 04000 02 0000 110</t>
  </si>
  <si>
    <t>182 106 00000 00 0000 000</t>
  </si>
  <si>
    <t>Налоги  на  имущество</t>
  </si>
  <si>
    <t>182 106 01020 04 0000 110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</si>
  <si>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</si>
  <si>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182 106 06000 00 0000 110</t>
  </si>
  <si>
    <r>
      <t>Земельный налог</t>
    </r>
    <r>
      <rPr>
        <b/>
        <sz val="12"/>
        <color indexed="9"/>
        <rFont val="Times New Roman"/>
        <family val="1"/>
      </rPr>
      <t>, в т.ч.:</t>
    </r>
  </si>
  <si>
    <t>182 106 06032 04 0000 110</t>
  </si>
  <si>
    <t>Земельный налог с организаций, обладающих земельным участком, расположенным в границах городских округов</t>
  </si>
  <si>
    <t>182 106 06042 04 0000 110</t>
  </si>
  <si>
    <t>Земельный налог с физических лиц, обладающих земельным участком, расположенным в границах городских округов</t>
  </si>
  <si>
    <t>000 108 00000 00 0000 000</t>
  </si>
  <si>
    <t>182 108 03010 01 0000 110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</si>
  <si>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</si>
  <si>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283 108 07150 01 0000 110</t>
  </si>
  <si>
    <t>Государственная пошлина за выдачу разрешения на установку рекламной конструкции</t>
  </si>
  <si>
    <t>в 3,7 раз</t>
  </si>
  <si>
    <t>283 108 07173 01 0000 110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</si>
  <si>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</si>
  <si>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000 109 00000 00 0000 000</t>
  </si>
  <si>
    <t>000 111 00000 00 0000 000</t>
  </si>
  <si>
    <t>283 111 05012 04 0000 120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</si>
  <si>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</si>
  <si>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283 111 05024 04 0000 120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</si>
  <si>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</si>
  <si>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283 111 05034 04 0000 120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</si>
  <si>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</si>
  <si>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287 111 05034 04 0000 120</t>
  </si>
  <si>
    <t>288 111 05034 04 0000 120</t>
  </si>
  <si>
    <t>289 111 05034 04 0000 120</t>
  </si>
  <si>
    <t>283 111 05074 04 0000 120</t>
  </si>
  <si>
    <t>Доходы от сдачи в аренду имущества, составляющего казну городских округов (за исключением земельных участков)</t>
  </si>
  <si>
    <t>283 111 05312 04 0000 120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</si>
  <si>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</si>
  <si>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в 180,0 раз</t>
  </si>
  <si>
    <t>283 111 07014 04 0000 120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</si>
  <si>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</si>
  <si>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в 2,5 раз</t>
  </si>
  <si>
    <t>283 111 09044 04 0000 120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</si>
  <si>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</si>
  <si>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048 112 01000 01 0000 120</t>
  </si>
  <si>
    <t>048 112 01010 01 0000 120</t>
  </si>
  <si>
    <t>Плата за выбросы загрязняющих веществ в атмосферный воздух стационарными объектами</t>
  </si>
  <si>
    <t>048 112 01030 01 0000 120</t>
  </si>
  <si>
    <t>Плата за сбросы загрязняющих веществ в водные объекты</t>
  </si>
  <si>
    <t>048 112 01041 01 0000 120</t>
  </si>
  <si>
    <t>Плата за размещение отходов производства</t>
  </si>
  <si>
    <t>000 113 00000 00 0000 000</t>
  </si>
  <si>
    <t>Доходы от оказания платных услуг и компенсации затрат государства</t>
  </si>
  <si>
    <t>в 3,4 раза</t>
  </si>
  <si>
    <t>в 3,0 раза</t>
  </si>
  <si>
    <t>000 113 01994 04 0000 130</t>
  </si>
  <si>
    <t>Прочие доходы от оказания платных услуг (работ) получателями средств бюджетов городских округов</t>
  </si>
  <si>
    <t>288 113 01994 04 0010 130</t>
  </si>
  <si>
    <t>в т.ч. справочно: прочие доходы от оказания платных услуг (работ) получателями средств бюджетов городских округов (поступление средств по родительской плате за содержание детей в муниципальных казенных дошкольных образовательных учреждениях)</t>
  </si>
  <si>
    <t>000 113 02064 04 0000 130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</si>
  <si>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</si>
  <si>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000 113 02994 04 0000 130</t>
  </si>
  <si>
    <t>Прочие доходы от компенсации затрат бюджетов городских округов</t>
  </si>
  <si>
    <t>в 47,3 раза</t>
  </si>
  <si>
    <t>в 13,9 раз</t>
  </si>
  <si>
    <t>000 114 00000 00 0000  000</t>
  </si>
  <si>
    <t>285 114 02042 04 0000 410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</si>
  <si>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</si>
  <si>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в 2,3 раза</t>
  </si>
  <si>
    <t>289 114 02042 04 0000 410</t>
  </si>
  <si>
    <t>283 114 02043 04 0000 410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</si>
  <si>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</si>
  <si>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288 114 02042 04 0000 440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</si>
  <si>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</si>
  <si>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289 114 02042 04 0000 440</t>
  </si>
  <si>
    <t>283 114 02043 04 0000 440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</si>
  <si>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</si>
  <si>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283 114 06012 04 0000 430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</si>
  <si>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</si>
  <si>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283 114 06024 04 0000 430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</si>
  <si>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
</t>
  </si>
  <si>
    <t>283 114 06312 04 0000 430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</si>
  <si>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</si>
  <si>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283 114 13040 04 0000 410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</si>
  <si>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</si>
  <si>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в 30,5 раз</t>
  </si>
  <si>
    <t xml:space="preserve"> 000 1 16 00000 00 0000 000</t>
  </si>
  <si>
    <t xml:space="preserve">Штрафы, санкции, возмещение ущерба                               </t>
  </si>
  <si>
    <t>000 116 01053 01 0000 140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</si>
  <si>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</si>
  <si>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</si>
  <si>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</si>
  <si>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</si>
  <si>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</si>
  <si>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в 2,2 раза</t>
  </si>
  <si>
    <t>000 116 01074 01 0000 140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</si>
  <si>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</si>
  <si>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</si>
  <si>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</si>
  <si>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</si>
  <si>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</si>
  <si>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</si>
  <si>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</si>
  <si>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</si>
  <si>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</si>
  <si>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</si>
  <si>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</si>
  <si>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</si>
  <si>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</si>
  <si>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</si>
  <si>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</si>
  <si>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</si>
  <si>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</si>
  <si>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в 5,8 раз</t>
  </si>
  <si>
    <t>292 116 01154 01 0000 140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</si>
  <si>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</si>
  <si>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000 116 01163 01 0000 140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</si>
  <si>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</si>
  <si>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000 116 01173 01 0000 140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</si>
  <si>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</si>
  <si>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</si>
  <si>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</si>
  <si>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</si>
  <si>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</si>
  <si>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283 116 02020 02 0000 140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</si>
  <si>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</si>
  <si>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</si>
  <si>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</si>
  <si>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</si>
  <si>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</si>
  <si>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000 116 09040 04 0000 140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</si>
  <si>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</si>
  <si>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000  116 10031 04 0000 140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</si>
  <si>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</si>
  <si>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в 10,9 раз</t>
  </si>
  <si>
    <t>000 116 10032 04 0000 140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</si>
  <si>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</si>
  <si>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000 116 10061 04 0000 140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</si>
  <si>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</si>
  <si>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000 116 10100 04 0000 140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</si>
  <si>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</si>
  <si>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</si>
  <si>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</si>
  <si>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в 8,7 раз</t>
  </si>
  <si>
    <t>000 116 10129 01 0000 140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</si>
  <si>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</si>
  <si>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</si>
  <si>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</si>
  <si>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000 117 00000 00 0000 000</t>
  </si>
  <si>
    <t>000 117 01040 04 0000 180</t>
  </si>
  <si>
    <t>000 117 05040 04 0000 180</t>
  </si>
  <si>
    <t>Прочие неналоговые доходы бюджетов городских округов</t>
  </si>
  <si>
    <t>в 4,1 раз</t>
  </si>
  <si>
    <t>283 1 17 15020 04 0010 150</t>
  </si>
  <si>
    <t>Инициативные платежи, зачисляемые в бюджеты городских округов</t>
  </si>
  <si>
    <t>000 100 00000 00  0000 000</t>
  </si>
  <si>
    <t>000 202 00000 00  0000 000</t>
  </si>
  <si>
    <t>000 202 10000 00 0000 150</t>
  </si>
  <si>
    <t>284 202 15001 04 0000 150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</si>
  <si>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</si>
  <si>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284 202 15002 04 0000 150</t>
  </si>
  <si>
    <t>Дотации бюджетам городских округов на поддержку мер по обеспечению сбалансированности бюджетов</t>
  </si>
  <si>
    <t>в 2,1 раз</t>
  </si>
  <si>
    <t>284 202 15009 04 0000 150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</si>
  <si>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</si>
  <si>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284 202 19999 04 0000 150</t>
  </si>
  <si>
    <t>000 202 20000 00 0000 150</t>
  </si>
  <si>
    <t>Субсидии бюджетам бюджетной системы Российской Федерации (межбюджетные субсидии)</t>
  </si>
  <si>
    <t>в 3,6 раз</t>
  </si>
  <si>
    <t>283 202 20041 04 0000 150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</si>
  <si>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</si>
  <si>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283 202 20299 04 0000 150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</si>
  <si>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</si>
  <si>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в 4,4 раза</t>
  </si>
  <si>
    <t>283 202 20302 04 0000 150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</si>
  <si>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</si>
  <si>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287 202 25081 04 0000 150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</si>
  <si>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</si>
  <si>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000 202 25169 04 0000 150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</si>
  <si>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</si>
  <si>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000 202 25229 04 0000 150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</si>
  <si>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</si>
  <si>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283 202 25269 04 0000 150</t>
  </si>
  <si>
    <t>Субсидии бюджетам городских округов на закупку контейнеров для раздельного накопления твердых коммунальных отходов</t>
  </si>
  <si>
    <t>288 202 25304 04 0000 150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</si>
  <si>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</si>
  <si>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289 2 02 25467 04 0000 150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</si>
  <si>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</si>
  <si>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283 202 25497 04 0000 150</t>
  </si>
  <si>
    <t>Субсидии бюджетам городских округов на реализацию мероприятий по обеспечению жильем молодых семей</t>
  </si>
  <si>
    <t>283 202 25511 04 0000 150</t>
  </si>
  <si>
    <t>Субсидии бюджетам на проведение комплексных кадастровых работ</t>
  </si>
  <si>
    <t>289 202 25519 04 0000 150</t>
  </si>
  <si>
    <t>Субсидии бюджетам городских округов на поддержку отрасли культуры</t>
  </si>
  <si>
    <t>283 202 25555 04 0000 150</t>
  </si>
  <si>
    <t>Субсидии бюджетам городских округов на реализацию программ формирования современной городской среды</t>
  </si>
  <si>
    <t>000 202 25590 04 0000 150</t>
  </si>
  <si>
    <t>Субсидии бюджетам городских округов на техническое оснащение муниципальных музеев</t>
  </si>
  <si>
    <t>000 202 25753 04 0000 150</t>
  </si>
  <si>
    <t>Субсидии бюджетам городских округов на софинансирование закупки оборудования для создания "умных" спортивных площадок</t>
  </si>
  <si>
    <t>283 202 27112 04 0000 150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</si>
  <si>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</si>
  <si>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283 202 29999 04 0000 150</t>
  </si>
  <si>
    <r>
      <t>Прочие субсидии бюджетам городских округов</t>
    </r>
    <r>
      <rPr>
        <sz val="12"/>
        <color indexed="10"/>
        <rFont val="Times New Roman"/>
        <family val="1"/>
      </rPr>
      <t xml:space="preserve"> </t>
    </r>
  </si>
  <si>
    <t>в 18,5 раз</t>
  </si>
  <si>
    <t>285 202 29999 04 0000 150</t>
  </si>
  <si>
    <t xml:space="preserve">Прочие субсидии бюджетам городских округов </t>
  </si>
  <si>
    <t>287 202 29999 04 0000 150</t>
  </si>
  <si>
    <t>288 202 29999 04 0000 150</t>
  </si>
  <si>
    <t>289 202 29999 04 0000 150</t>
  </si>
  <si>
    <t>000 2 02 30000 00 0000 150</t>
  </si>
  <si>
    <t>Субвенции бюджетам субъектов Российской Федерации и муниципальных образований</t>
  </si>
  <si>
    <t>285 202 30013 04 0000 150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</si>
  <si>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</si>
  <si>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285 202 30022 04 0000 150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</si>
  <si>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</si>
  <si>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283 202 30024 04 0000 150</t>
  </si>
  <si>
    <t>Субвенции бюджетам городских округов на выполнение передаваемых полномочий субъектов Российской Федерации</t>
  </si>
  <si>
    <t>285 202 30024 04 0000 150</t>
  </si>
  <si>
    <t>288 202 30024 04 0000 150</t>
  </si>
  <si>
    <t>285 202 30027 04 0000 150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</si>
  <si>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</si>
  <si>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288 202 30029 04 0000 150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</si>
  <si>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</si>
  <si>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283 202 35082 04 0000 150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</si>
  <si>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</si>
  <si>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283 202 35120 04 0000 150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</si>
  <si>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</si>
  <si>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 9,9 раз</t>
  </si>
  <si>
    <t>285 202 35137 04 0000 150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</si>
  <si>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</si>
  <si>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285 202 35220 04 0000 150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</si>
  <si>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</si>
  <si>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285 202 35250 04 0000 150</t>
  </si>
  <si>
    <t>Субвенции бюджетам городских округов на оплату жилищно-коммунальных услуг отдельным категориям граждан</t>
  </si>
  <si>
    <t>285 202 35280 04 0000 150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</si>
  <si>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</si>
  <si>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285 202 35380 04 0000 150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</si>
  <si>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</si>
  <si>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285 202 35462 04 0000 150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</si>
  <si>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</si>
  <si>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283 202 35469 04 0000 150</t>
  </si>
  <si>
    <t>Субвенции бюджетам городских округов на проведение Всероссийской переписи населения 2020 года</t>
  </si>
  <si>
    <t>283 202 35930 04 0000 150</t>
  </si>
  <si>
    <t>Субвенции бюджетам городских округов на государственную регистрацию актов гражданского состояния</t>
  </si>
  <si>
    <t>283 202 39999 04 0000 150</t>
  </si>
  <si>
    <t>Прочие субвенции бюджетам городских округов</t>
  </si>
  <si>
    <t>000 2 02 40000 00 0000 150</t>
  </si>
  <si>
    <t>288 202 45179 04 0000 150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</si>
  <si>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</si>
  <si>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288 202 45303 04 0000 150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</si>
  <si>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</si>
  <si>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289 202 45454 04 0000 150</t>
  </si>
  <si>
    <t>Межбюджетные трансферты, передаваемые бюджетам на создание модельных муниципальных библиотек</t>
  </si>
  <si>
    <t>283 202 49999 04 0000 150</t>
  </si>
  <si>
    <t>Прочие межбюджетные трансферты, передаваемые бюджетам городских округов</t>
  </si>
  <si>
    <t>285 202 49999 04 0000 150</t>
  </si>
  <si>
    <t>в 3,3 раза</t>
  </si>
  <si>
    <t>289 202 49999 04 0000 150</t>
  </si>
  <si>
    <t>000 2 04 04000 00 0000 150</t>
  </si>
  <si>
    <t>в 4,7 раз</t>
  </si>
  <si>
    <t>285 2 04 04010 04 0000 150</t>
  </si>
  <si>
    <t>Предоставление негосударственными организациями грантов для получателей средств бюджетов городских округов</t>
  </si>
  <si>
    <t>287 204 04020 04 0000 150</t>
  </si>
  <si>
    <t>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</si>
  <si>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>288 204 04020 04 0000 150</t>
  </si>
  <si>
    <t>289 204 04020 04 0000 150</t>
  </si>
  <si>
    <t>000 207 00000 00 0000 150</t>
  </si>
  <si>
    <t>в 11,6 раз</t>
  </si>
  <si>
    <t>285 207 04020 04 0000 150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</si>
  <si>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</si>
  <si>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287 207 04020 04 0000 150</t>
  </si>
  <si>
    <t>288 207 04020 04 0000 150</t>
  </si>
  <si>
    <t>в 9,7 раз</t>
  </si>
  <si>
    <t>000 218 00000 04 0000 150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</si>
  <si>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</si>
  <si>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в 9,3 раза</t>
  </si>
  <si>
    <t>000 219 00000 04 0000 150</t>
  </si>
  <si>
    <t>в 86,8 раз</t>
  </si>
  <si>
    <t>Недоимка (задолженность) на 01.01.2023г.,
  тыс. рублей</t>
  </si>
  <si>
    <t xml:space="preserve">Штрафы, санкции, возмещение ущерба </t>
  </si>
  <si>
    <t>Бюджет на 2022 год (уточнение декабрь)</t>
  </si>
  <si>
    <t>Информация об исполнении бюджета Миасского городского округа за 2022 год</t>
  </si>
  <si>
    <t>Приложение 3</t>
  </si>
  <si>
    <t xml:space="preserve">Приложение 4 </t>
  </si>
  <si>
    <t>Приложение 5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</si>
  <si>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</si>
  <si>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* - рост суммы задолженности по неналоговым доходам на 01.01.2022г. (уточненная по состоянию на 01.01.2023г.) на сумму 15825,2 тыс. рублей, отражен  на основании представленной отчетности ГАД - Администрацией МГО в основном в результате увеличение задолженности по КБК 116 00000 00 0000 140 «Штрафы, санкции, возмещение ущерба» в результате  начисленных  сумм за фактическое использование земельных участков Кадыровой Ю.Ф. за период с 2019 по 2021 гг. в размере 14 272,9 тыс. рублей. Ранее задолженность числилась по решению суда на Родионове Н.И. При этом апелляционным определением Седьмого кассационного суда общей юрисдикции города Челябинска от 25.04.2022 № 11-4407 2022 суд отменил ранее вынесенное решение. Таким образом, начисления за земельные участки с Родионова Н.И. по решению суда были сторнированы в сумме 8006,3 тыс. рублей. Кадыровой начислено в сумме 14272,9 тыс. рублей за этот же период больше, так как применены иные ставки и коэффициенты при расчете платы за землю, а также исправлением в межотчетный период ошибок прошлых лет (отражено исправление ошибок по договорам аренды земельных участков,  в части несвоевременного отражения в учете, досрочным расторжением договоров, изменения ставки арендной платы, коэффициента, смены разрешенного вида использования, изменения  площади, ввода объектов в эксплуатацию, изменения кадастровой стоимости, инвентаризации договоров аренды).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</si>
</sst>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#,##0.0"/>
    <numFmt numFmtId="175" formatCode="0.0%"/>
    <numFmt numFmtId="176" formatCode="_(* #,##0.0_);_(* \(#,##0.0\);_(* &quot;-&quot;??_);_(@_)"/>
    <numFmt numFmtId="177" formatCode="_(* #,##0.00_);_(* \(#,##0.00\);_(* &quot;-&quot;??_);_(@_)"/>
    <numFmt numFmtId="178" formatCode="_(* #,##0_);_(* \(#,##0\);_(* &quot;-&quot;??_);_(@_)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?"/>
    <numFmt numFmtId="184" formatCode="_-* #,##0.0_р_._-;\-* #,##0.0_р_._-;_-* &quot;-&quot;?_р_._-;_-@_-"/>
    <numFmt numFmtId="185" formatCode="0.000"/>
    <numFmt numFmtId="186" formatCode="[$-FC19]d\ mmmm\ yyyy\ &quot;г.&quot;"/>
    <numFmt numFmtId="187" formatCode="#,##0.000"/>
    <numFmt numFmtId="188" formatCode="#,##0.0000"/>
    <numFmt numFmtId="189" formatCode="[$-10419]###\ ###\ ###\ ###\ ##0.00"/>
    <numFmt numFmtId="190" formatCode="#,##0.00_р_."/>
    <numFmt numFmtId="191" formatCode="_-* #,##0_р_._-;\-* #,##0_р_._-;_-* &quot;-&quot;??_р_._-;_-@_-"/>
    <numFmt numFmtId="192" formatCode="#,##0.0_ ;\-#,##0.0\ 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10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63" applyFont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33" borderId="10" xfId="55" applyFont="1" applyFill="1" applyBorder="1" applyAlignment="1">
      <alignment horizontal="justify" vertical="center" wrapText="1"/>
      <protection/>
    </xf>
    <xf numFmtId="0" fontId="6" fillId="33" borderId="10" xfId="55" applyFont="1" applyFill="1" applyBorder="1" applyAlignment="1">
      <alignment horizontal="justify" vertical="center" wrapText="1"/>
      <protection/>
    </xf>
    <xf numFmtId="0" fontId="4" fillId="0" borderId="10" xfId="55" applyFont="1" applyBorder="1" applyAlignment="1">
      <alignment horizontal="justify" vertical="center" wrapText="1"/>
      <protection/>
    </xf>
    <xf numFmtId="0" fontId="5" fillId="33" borderId="10" xfId="55" applyFont="1" applyFill="1" applyBorder="1" applyAlignment="1">
      <alignment horizontal="justify" vertical="center" wrapText="1"/>
      <protection/>
    </xf>
    <xf numFmtId="0" fontId="5" fillId="33" borderId="10" xfId="55" applyFont="1" applyFill="1" applyBorder="1" applyAlignment="1">
      <alignment horizontal="left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4" fillId="34" borderId="0" xfId="63" applyFont="1" applyFill="1" applyAlignment="1">
      <alignment horizontal="center" vertical="center"/>
      <protection/>
    </xf>
    <xf numFmtId="0" fontId="8" fillId="34" borderId="0" xfId="55" applyFont="1" applyFill="1" applyAlignment="1">
      <alignment horizontal="center" vertical="center" wrapText="1"/>
      <protection/>
    </xf>
    <xf numFmtId="0" fontId="8" fillId="34" borderId="0" xfId="55" applyFont="1" applyFill="1" applyAlignment="1">
      <alignment vertical="center" wrapText="1"/>
      <protection/>
    </xf>
    <xf numFmtId="173" fontId="57" fillId="34" borderId="0" xfId="75" applyNumberFormat="1" applyFont="1" applyFill="1" applyAlignment="1">
      <alignment horizontal="center" vertical="center" wrapText="1"/>
    </xf>
    <xf numFmtId="0" fontId="58" fillId="34" borderId="0" xfId="55" applyFont="1" applyFill="1" applyAlignment="1">
      <alignment vertical="center" wrapText="1"/>
      <protection/>
    </xf>
    <xf numFmtId="173" fontId="8" fillId="34" borderId="0" xfId="87" applyNumberFormat="1" applyFont="1" applyFill="1" applyAlignment="1">
      <alignment horizontal="left" vertical="center" wrapText="1"/>
    </xf>
    <xf numFmtId="0" fontId="57" fillId="34" borderId="0" xfId="55" applyFont="1" applyFill="1" applyAlignment="1">
      <alignment horizontal="center" vertical="center" wrapText="1"/>
      <protection/>
    </xf>
    <xf numFmtId="0" fontId="57" fillId="34" borderId="11" xfId="55" applyFont="1" applyFill="1" applyBorder="1" applyAlignment="1">
      <alignment vertical="center" wrapText="1"/>
      <protection/>
    </xf>
    <xf numFmtId="0" fontId="4" fillId="34" borderId="0" xfId="55" applyFont="1" applyFill="1" applyAlignment="1">
      <alignment horizontal="right" vertical="center" wrapText="1"/>
      <protection/>
    </xf>
    <xf numFmtId="0" fontId="59" fillId="34" borderId="10" xfId="55" applyFont="1" applyFill="1" applyBorder="1" applyAlignment="1">
      <alignment horizontal="center" vertical="center" wrapText="1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0" fontId="5" fillId="34" borderId="10" xfId="55" applyFont="1" applyFill="1" applyBorder="1" applyAlignment="1">
      <alignment horizontal="center" vertical="center" wrapText="1"/>
      <protection/>
    </xf>
    <xf numFmtId="174" fontId="5" fillId="34" borderId="10" xfId="87" applyNumberFormat="1" applyFont="1" applyFill="1" applyBorder="1" applyAlignment="1">
      <alignment horizontal="center" vertical="center" wrapText="1"/>
    </xf>
    <xf numFmtId="3" fontId="4" fillId="34" borderId="12" xfId="55" applyNumberFormat="1" applyFont="1" applyFill="1" applyBorder="1" applyAlignment="1">
      <alignment horizontal="center" vertical="center" wrapText="1"/>
      <protection/>
    </xf>
    <xf numFmtId="0" fontId="4" fillId="34" borderId="10" xfId="55" applyFont="1" applyFill="1" applyBorder="1" applyAlignment="1">
      <alignment horizontal="justify" vertical="center" wrapText="1"/>
      <protection/>
    </xf>
    <xf numFmtId="174" fontId="4" fillId="34" borderId="10" xfId="55" applyNumberFormat="1" applyFont="1" applyFill="1" applyBorder="1" applyAlignment="1">
      <alignment horizontal="center" vertical="center" wrapText="1"/>
      <protection/>
    </xf>
    <xf numFmtId="174" fontId="4" fillId="34" borderId="10" xfId="87" applyNumberFormat="1" applyFont="1" applyFill="1" applyBorder="1" applyAlignment="1">
      <alignment horizontal="center" vertical="center" wrapText="1"/>
    </xf>
    <xf numFmtId="3" fontId="4" fillId="34" borderId="10" xfId="55" applyNumberFormat="1" applyFont="1" applyFill="1" applyBorder="1" applyAlignment="1">
      <alignment horizontal="center" vertical="center" wrapText="1"/>
      <protection/>
    </xf>
    <xf numFmtId="3" fontId="4" fillId="34" borderId="10" xfId="55" applyNumberFormat="1" applyFont="1" applyFill="1" applyBorder="1" applyAlignment="1">
      <alignment horizontal="justify" vertical="center" wrapText="1"/>
      <protection/>
    </xf>
    <xf numFmtId="3" fontId="5" fillId="34" borderId="10" xfId="55" applyNumberFormat="1" applyFont="1" applyFill="1" applyBorder="1" applyAlignment="1">
      <alignment horizontal="center" vertical="center" wrapText="1"/>
      <protection/>
    </xf>
    <xf numFmtId="3" fontId="5" fillId="34" borderId="10" xfId="55" applyNumberFormat="1" applyFont="1" applyFill="1" applyBorder="1" applyAlignment="1">
      <alignment horizontal="justify" vertical="center" wrapText="1"/>
      <protection/>
    </xf>
    <xf numFmtId="0" fontId="5" fillId="34" borderId="10" xfId="55" applyFont="1" applyFill="1" applyBorder="1" applyAlignment="1" quotePrefix="1">
      <alignment horizontal="justify" vertical="center" wrapText="1"/>
      <protection/>
    </xf>
    <xf numFmtId="0" fontId="5" fillId="34" borderId="10" xfId="55" applyFont="1" applyFill="1" applyBorder="1" applyAlignment="1">
      <alignment horizontal="justify" vertical="center" wrapText="1"/>
      <protection/>
    </xf>
    <xf numFmtId="0" fontId="4" fillId="0" borderId="10" xfId="55" applyFont="1" applyFill="1" applyBorder="1" applyAlignment="1">
      <alignment horizontal="justify" vertical="center" wrapText="1"/>
      <protection/>
    </xf>
    <xf numFmtId="49" fontId="4" fillId="34" borderId="10" xfId="64" applyNumberFormat="1" applyFont="1" applyFill="1" applyBorder="1" applyAlignment="1">
      <alignment horizontal="center" vertical="center" wrapText="1"/>
      <protection/>
    </xf>
    <xf numFmtId="0" fontId="4" fillId="34" borderId="10" xfId="64" applyNumberFormat="1" applyFont="1" applyFill="1" applyBorder="1" applyAlignment="1">
      <alignment horizontal="justify" vertical="center" wrapText="1"/>
      <protection/>
    </xf>
    <xf numFmtId="0" fontId="4" fillId="34" borderId="10" xfId="55" applyNumberFormat="1" applyFont="1" applyFill="1" applyBorder="1" applyAlignment="1">
      <alignment horizontal="justify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34" borderId="10" xfId="55" applyNumberFormat="1" applyFont="1" applyFill="1" applyBorder="1" applyAlignment="1">
      <alignment horizontal="justify" vertical="center"/>
      <protection/>
    </xf>
    <xf numFmtId="49" fontId="4" fillId="0" borderId="10" xfId="55" applyNumberFormat="1" applyFont="1" applyBorder="1" applyAlignment="1">
      <alignment horizontal="justify" vertical="center" wrapText="1"/>
      <protection/>
    </xf>
    <xf numFmtId="174" fontId="4" fillId="34" borderId="13" xfId="87" applyNumberFormat="1" applyFont="1" applyFill="1" applyBorder="1" applyAlignment="1">
      <alignment horizontal="center" vertical="center" wrapText="1"/>
    </xf>
    <xf numFmtId="0" fontId="4" fillId="0" borderId="10" xfId="55" applyNumberFormat="1" applyFont="1" applyBorder="1" applyAlignment="1">
      <alignment horizontal="justify" vertical="center" wrapText="1"/>
      <protection/>
    </xf>
    <xf numFmtId="174" fontId="4" fillId="0" borderId="10" xfId="87" applyNumberFormat="1" applyFont="1" applyFill="1" applyBorder="1" applyAlignment="1">
      <alignment horizontal="center" vertical="center" wrapText="1"/>
    </xf>
    <xf numFmtId="174" fontId="59" fillId="34" borderId="10" xfId="87" applyNumberFormat="1" applyFont="1" applyFill="1" applyBorder="1" applyAlignment="1">
      <alignment horizontal="center" vertical="center" wrapText="1"/>
    </xf>
    <xf numFmtId="0" fontId="5" fillId="0" borderId="10" xfId="55" applyFont="1" applyFill="1" applyBorder="1" applyAlignment="1">
      <alignment horizontal="center" vertical="center" wrapText="1"/>
      <protection/>
    </xf>
    <xf numFmtId="0" fontId="4" fillId="34" borderId="10" xfId="55" applyFont="1" applyFill="1" applyBorder="1" applyAlignment="1">
      <alignment horizontal="justify" vertical="center"/>
      <protection/>
    </xf>
    <xf numFmtId="3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59" fillId="34" borderId="10" xfId="55" applyFont="1" applyFill="1" applyBorder="1" applyAlignment="1">
      <alignment horizontal="justify" vertical="center" wrapText="1"/>
      <protection/>
    </xf>
    <xf numFmtId="0" fontId="59" fillId="0" borderId="10" xfId="55" applyFont="1" applyFill="1" applyBorder="1" applyAlignment="1">
      <alignment horizontal="center" vertical="center" wrapText="1"/>
      <protection/>
    </xf>
    <xf numFmtId="0" fontId="59" fillId="0" borderId="10" xfId="55" applyFont="1" applyFill="1" applyBorder="1" applyAlignment="1">
      <alignment horizontal="justify" vertical="center" wrapText="1"/>
      <protection/>
    </xf>
    <xf numFmtId="174" fontId="59" fillId="0" borderId="10" xfId="87" applyNumberFormat="1" applyFont="1" applyFill="1" applyBorder="1" applyAlignment="1">
      <alignment horizontal="center" vertical="center" wrapText="1"/>
    </xf>
    <xf numFmtId="0" fontId="8" fillId="34" borderId="0" xfId="55" applyFont="1" applyFill="1" applyAlignment="1">
      <alignment horizontal="justify" vertical="center" wrapText="1"/>
      <protection/>
    </xf>
    <xf numFmtId="0" fontId="60" fillId="34" borderId="0" xfId="55" applyFont="1" applyFill="1" applyAlignment="1">
      <alignment horizontal="justify" vertical="center" wrapText="1"/>
      <protection/>
    </xf>
    <xf numFmtId="49" fontId="5" fillId="34" borderId="14" xfId="64" applyNumberFormat="1" applyFont="1" applyFill="1" applyBorder="1" applyAlignment="1">
      <alignment horizontal="justify" vertical="center" wrapText="1"/>
      <protection/>
    </xf>
    <xf numFmtId="49" fontId="5" fillId="34" borderId="10" xfId="55" applyNumberFormat="1" applyFont="1" applyFill="1" applyBorder="1" applyAlignment="1">
      <alignment horizontal="justify" vertical="center" wrapText="1"/>
      <protection/>
    </xf>
    <xf numFmtId="0" fontId="5" fillId="0" borderId="10" xfId="55" applyFont="1" applyFill="1" applyBorder="1" applyAlignment="1">
      <alignment horizontal="justify" vertical="center" wrapText="1"/>
      <protection/>
    </xf>
    <xf numFmtId="0" fontId="0" fillId="0" borderId="0" xfId="0" applyAlignment="1">
      <alignment horizontal="justify" vertical="center"/>
    </xf>
    <xf numFmtId="0" fontId="0" fillId="34" borderId="0" xfId="0" applyFill="1" applyAlignment="1">
      <alignment/>
    </xf>
    <xf numFmtId="174" fontId="59" fillId="34" borderId="10" xfId="0" applyNumberFormat="1" applyFont="1" applyFill="1" applyBorder="1" applyAlignment="1">
      <alignment horizontal="center" vertical="center"/>
    </xf>
    <xf numFmtId="174" fontId="61" fillId="34" borderId="10" xfId="0" applyNumberFormat="1" applyFont="1" applyFill="1" applyBorder="1" applyAlignment="1">
      <alignment horizontal="center" vertical="center" wrapText="1"/>
    </xf>
    <xf numFmtId="174" fontId="61" fillId="34" borderId="10" xfId="0" applyNumberFormat="1" applyFont="1" applyFill="1" applyBorder="1" applyAlignment="1">
      <alignment horizontal="center" vertical="center"/>
    </xf>
    <xf numFmtId="174" fontId="59" fillId="34" borderId="10" xfId="0" applyNumberFormat="1" applyFont="1" applyFill="1" applyBorder="1" applyAlignment="1">
      <alignment horizontal="center" vertical="center" wrapText="1"/>
    </xf>
    <xf numFmtId="0" fontId="4" fillId="34" borderId="0" xfId="63" applyFont="1" applyFill="1" applyAlignment="1">
      <alignment horizontal="right" vertical="center"/>
      <protection/>
    </xf>
    <xf numFmtId="175" fontId="4" fillId="34" borderId="10" xfId="55" applyNumberFormat="1" applyFont="1" applyFill="1" applyBorder="1" applyAlignment="1">
      <alignment horizontal="center" vertical="center" wrapText="1"/>
      <protection/>
    </xf>
    <xf numFmtId="174" fontId="6" fillId="34" borderId="10" xfId="55" applyNumberFormat="1" applyFont="1" applyFill="1" applyBorder="1" applyAlignment="1">
      <alignment horizontal="center" vertical="center" wrapText="1"/>
      <protection/>
    </xf>
    <xf numFmtId="175" fontId="6" fillId="34" borderId="10" xfId="55" applyNumberFormat="1" applyFont="1" applyFill="1" applyBorder="1" applyAlignment="1">
      <alignment horizontal="center" vertical="center" wrapText="1"/>
      <protection/>
    </xf>
    <xf numFmtId="174" fontId="5" fillId="34" borderId="10" xfId="55" applyNumberFormat="1" applyFont="1" applyFill="1" applyBorder="1" applyAlignment="1">
      <alignment horizontal="center" vertical="center" wrapText="1"/>
      <protection/>
    </xf>
    <xf numFmtId="175" fontId="5" fillId="34" borderId="10" xfId="55" applyNumberFormat="1" applyFont="1" applyFill="1" applyBorder="1" applyAlignment="1">
      <alignment horizontal="center" vertical="center" wrapText="1"/>
      <protection/>
    </xf>
    <xf numFmtId="0" fontId="3" fillId="34" borderId="0" xfId="63" applyFont="1" applyFill="1">
      <alignment/>
      <protection/>
    </xf>
    <xf numFmtId="174" fontId="3" fillId="34" borderId="0" xfId="63" applyNumberFormat="1" applyFont="1" applyFill="1">
      <alignment/>
      <protection/>
    </xf>
    <xf numFmtId="174" fontId="56" fillId="34" borderId="10" xfId="0" applyNumberFormat="1" applyFont="1" applyFill="1" applyBorder="1" applyAlignment="1">
      <alignment horizontal="center" vertical="center"/>
    </xf>
    <xf numFmtId="0" fontId="4" fillId="34" borderId="0" xfId="63" applyFont="1" applyFill="1" applyAlignment="1">
      <alignment horizontal="right" vertical="center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4" fillId="34" borderId="13" xfId="55" applyFont="1" applyFill="1" applyBorder="1" applyAlignment="1">
      <alignment horizontal="center" vertical="center" wrapText="1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0" fontId="4" fillId="34" borderId="0" xfId="63" applyFont="1" applyFill="1" applyAlignment="1">
      <alignment horizontal="center" vertical="center"/>
      <protection/>
    </xf>
    <xf numFmtId="0" fontId="4" fillId="34" borderId="12" xfId="55" applyFont="1" applyFill="1" applyBorder="1" applyAlignment="1">
      <alignment horizontal="center" vertical="center" wrapText="1"/>
      <protection/>
    </xf>
    <xf numFmtId="0" fontId="4" fillId="34" borderId="15" xfId="55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right"/>
    </xf>
    <xf numFmtId="172" fontId="5" fillId="34" borderId="0" xfId="55" applyNumberFormat="1" applyFont="1" applyFill="1" applyAlignment="1">
      <alignment horizontal="center" vertical="center" wrapText="1"/>
      <protection/>
    </xf>
    <xf numFmtId="0" fontId="4" fillId="34" borderId="16" xfId="55" applyFont="1" applyFill="1" applyBorder="1" applyAlignment="1">
      <alignment horizontal="center" vertical="center" wrapText="1"/>
      <protection/>
    </xf>
    <xf numFmtId="49" fontId="5" fillId="34" borderId="17" xfId="64" applyNumberFormat="1" applyFont="1" applyFill="1" applyBorder="1" applyAlignment="1">
      <alignment horizontal="center" vertical="center" wrapText="1"/>
      <protection/>
    </xf>
    <xf numFmtId="49" fontId="5" fillId="34" borderId="13" xfId="64" applyNumberFormat="1" applyFont="1" applyFill="1" applyBorder="1" applyAlignment="1">
      <alignment horizontal="center" vertical="center" wrapText="1"/>
      <protection/>
    </xf>
    <xf numFmtId="0" fontId="5" fillId="34" borderId="17" xfId="55" applyFont="1" applyFill="1" applyBorder="1" applyAlignment="1">
      <alignment horizontal="left" vertical="center" wrapText="1"/>
      <protection/>
    </xf>
    <xf numFmtId="0" fontId="4" fillId="0" borderId="13" xfId="55" applyFont="1" applyBorder="1" applyAlignment="1">
      <alignment horizontal="left"/>
      <protection/>
    </xf>
    <xf numFmtId="49" fontId="5" fillId="34" borderId="10" xfId="64" applyNumberFormat="1" applyFont="1" applyFill="1" applyBorder="1" applyAlignment="1">
      <alignment horizontal="left" vertical="center" wrapText="1"/>
      <protection/>
    </xf>
    <xf numFmtId="0" fontId="58" fillId="34" borderId="12" xfId="0" applyFont="1" applyFill="1" applyBorder="1" applyAlignment="1">
      <alignment horizontal="center" vertical="center" wrapText="1"/>
    </xf>
    <xf numFmtId="0" fontId="58" fillId="34" borderId="15" xfId="0" applyFont="1" applyFill="1" applyBorder="1" applyAlignment="1">
      <alignment horizontal="center" vertical="center" wrapText="1"/>
    </xf>
    <xf numFmtId="174" fontId="56" fillId="34" borderId="12" xfId="0" applyNumberFormat="1" applyFont="1" applyFill="1" applyBorder="1" applyAlignment="1">
      <alignment horizontal="center" vertical="center"/>
    </xf>
    <xf numFmtId="174" fontId="56" fillId="34" borderId="15" xfId="0" applyNumberFormat="1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4" fillId="34" borderId="0" xfId="0" applyFont="1" applyFill="1" applyAlignment="1">
      <alignment horizontal="right"/>
    </xf>
    <xf numFmtId="0" fontId="0" fillId="34" borderId="0" xfId="0" applyFill="1" applyAlignment="1">
      <alignment horizontal="right"/>
    </xf>
    <xf numFmtId="174" fontId="56" fillId="34" borderId="1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justify" vertical="center" wrapText="1"/>
    </xf>
    <xf numFmtId="173" fontId="7" fillId="34" borderId="10" xfId="75" applyNumberFormat="1" applyFont="1" applyFill="1" applyBorder="1" applyAlignment="1">
      <alignment horizontal="center" vertical="center" wrapText="1"/>
    </xf>
    <xf numFmtId="0" fontId="62" fillId="34" borderId="10" xfId="55" applyFont="1" applyFill="1" applyBorder="1" applyAlignment="1">
      <alignment horizontal="center" vertical="center" wrapText="1"/>
      <protection/>
    </xf>
    <xf numFmtId="0" fontId="7" fillId="34" borderId="10" xfId="55" applyFont="1" applyFill="1" applyBorder="1" applyAlignment="1">
      <alignment horizontal="center" vertical="center" wrapText="1"/>
      <protection/>
    </xf>
    <xf numFmtId="0" fontId="59" fillId="0" borderId="10" xfId="0" applyFont="1" applyBorder="1" applyAlignment="1">
      <alignment horizontal="justify" vertical="center" wrapText="1"/>
    </xf>
    <xf numFmtId="0" fontId="56" fillId="0" borderId="12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justify" vertical="center" wrapText="1"/>
    </xf>
    <xf numFmtId="0" fontId="61" fillId="0" borderId="10" xfId="0" applyFont="1" applyBorder="1" applyAlignment="1">
      <alignment horizontal="justify" vertical="center" wrapText="1"/>
    </xf>
    <xf numFmtId="0" fontId="7" fillId="0" borderId="10" xfId="54" applyFont="1" applyFill="1" applyBorder="1" applyAlignment="1">
      <alignment horizontal="justify" vertical="center" wrapText="1"/>
      <protection/>
    </xf>
    <xf numFmtId="0" fontId="59" fillId="34" borderId="10" xfId="0" applyFont="1" applyFill="1" applyBorder="1" applyAlignment="1">
      <alignment horizontal="justify" vertical="center" wrapText="1"/>
    </xf>
    <xf numFmtId="0" fontId="59" fillId="0" borderId="0" xfId="0" applyFont="1" applyAlignment="1">
      <alignment horizontal="center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3" xfId="58"/>
    <cellStyle name="Обычный 3 2" xfId="59"/>
    <cellStyle name="Обычный 3 3" xfId="60"/>
    <cellStyle name="Обычный 4" xfId="61"/>
    <cellStyle name="Обычный 4 2" xfId="62"/>
    <cellStyle name="Обычный 5" xfId="63"/>
    <cellStyle name="Обычный_Лист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Процентный 2 2" xfId="71"/>
    <cellStyle name="Процентный 3" xfId="72"/>
    <cellStyle name="Связанная ячейка" xfId="73"/>
    <cellStyle name="Текст предупреждения" xfId="74"/>
    <cellStyle name="Comma" xfId="75"/>
    <cellStyle name="Comma [0]" xfId="76"/>
    <cellStyle name="Финансовый 10" xfId="77"/>
    <cellStyle name="Финансовый 11" xfId="78"/>
    <cellStyle name="Финансовый 12" xfId="79"/>
    <cellStyle name="Финансовый 13" xfId="80"/>
    <cellStyle name="Финансовый 14" xfId="81"/>
    <cellStyle name="Финансовый 15" xfId="82"/>
    <cellStyle name="Финансовый 16" xfId="83"/>
    <cellStyle name="Финансовый 17" xfId="84"/>
    <cellStyle name="Финансовый 18" xfId="85"/>
    <cellStyle name="Финансовый 19" xfId="86"/>
    <cellStyle name="Финансовый 2" xfId="87"/>
    <cellStyle name="Финансовый 2 2" xfId="88"/>
    <cellStyle name="Финансовый 2 2 2" xfId="89"/>
    <cellStyle name="Финансовый 20" xfId="90"/>
    <cellStyle name="Финансовый 21" xfId="91"/>
    <cellStyle name="Финансовый 3" xfId="92"/>
    <cellStyle name="Финансовый 4" xfId="93"/>
    <cellStyle name="Финансовый 5" xfId="94"/>
    <cellStyle name="Финансовый 6" xfId="95"/>
    <cellStyle name="Финансовый 7" xfId="96"/>
    <cellStyle name="Финансовый 8" xfId="97"/>
    <cellStyle name="Финансовый 9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_kai\&#1084;&#1086;&#1080;%20&#1076;&#1086;&#1082;&#1091;&#1084;&#1077;&#1085;&#1090;\&#1052;&#1086;&#1080;%20&#1076;&#1086;&#1082;&#1091;&#1084;&#1077;&#1085;&#1090;&#1099;\&#1040;&#1085;&#1072;&#1083;&#1080;&#1079;%20(&#1086;&#1073;&#1097;.)\&#1060;&#1072;&#1082;&#1090;%20&#1080;&#1079;%20&#1090;&#1077;&#1083;&#1077;&#1075;&#1088;.%20&#1086;&#1090;&#1095;&#1077;&#1090;&#1072;%20(&#1087;&#1088;&#1086;&#1096;&#1083;&#1099;&#1081;%20&#1075;&#1086;&#107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main\&#1086;&#1073;&#1097;&#1072;&#1103;\&#1054;&#1090;&#1095;&#1077;&#1090;&#1099;%20&#1074;%20&#1057;&#1086;&#1073;&#1088;&#1072;&#1085;&#1080;&#1077;%20&#1076;&#1077;&#1087;&#1091;&#1090;&#1072;&#1090;&#1086;&#1074;%20&#1079;&#1072;%202018%20&#1075;&#1086;&#1076;\9%20&#1084;&#1077;&#1089;&#1103;&#1094;&#1077;&#1074;\&#1058;&#1072;&#1073;&#1083;&#1080;&#1094;&#1099;%20&#1082;%20&#1087;&#1086;&#1103;&#1089;&#1085;&#1080;&#1090;&#1077;&#1083;&#1100;&#1085;&#1086;&#1081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логовые_доходы01"/>
      <sheetName val="Неналоговые_доходы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 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14" sqref="Q14"/>
    </sheetView>
  </sheetViews>
  <sheetFormatPr defaultColWidth="9.00390625" defaultRowHeight="12.75"/>
  <cols>
    <col min="1" max="1" width="38.375" style="0" customWidth="1"/>
    <col min="2" max="2" width="17.00390625" style="57" customWidth="1"/>
    <col min="3" max="3" width="16.375" style="57" customWidth="1"/>
    <col min="4" max="4" width="13.875" style="57" customWidth="1"/>
    <col min="5" max="5" width="13.625" style="57" customWidth="1"/>
    <col min="6" max="6" width="17.625" style="57" customWidth="1"/>
  </cols>
  <sheetData>
    <row r="1" spans="1:6" ht="15.75">
      <c r="A1" s="1"/>
      <c r="B1" s="9"/>
      <c r="C1" s="9"/>
      <c r="D1" s="9"/>
      <c r="E1" s="71" t="s">
        <v>393</v>
      </c>
      <c r="F1" s="71"/>
    </row>
    <row r="2" spans="1:6" ht="15.75">
      <c r="A2" s="76" t="s">
        <v>21</v>
      </c>
      <c r="B2" s="76"/>
      <c r="C2" s="76"/>
      <c r="D2" s="76"/>
      <c r="E2" s="76"/>
      <c r="F2" s="76"/>
    </row>
    <row r="3" spans="1:6" ht="15.75">
      <c r="A3" s="76" t="s">
        <v>63</v>
      </c>
      <c r="B3" s="76"/>
      <c r="C3" s="76"/>
      <c r="D3" s="76"/>
      <c r="E3" s="76"/>
      <c r="F3" s="76"/>
    </row>
    <row r="4" spans="1:6" ht="15.75">
      <c r="A4" s="1"/>
      <c r="B4" s="9"/>
      <c r="C4" s="9"/>
      <c r="D4" s="9"/>
      <c r="E4" s="9"/>
      <c r="F4" s="62" t="s">
        <v>25</v>
      </c>
    </row>
    <row r="5" spans="1:6" ht="31.5" customHeight="1">
      <c r="A5" s="72" t="s">
        <v>0</v>
      </c>
      <c r="B5" s="77" t="s">
        <v>64</v>
      </c>
      <c r="C5" s="74" t="s">
        <v>40</v>
      </c>
      <c r="D5" s="75" t="s">
        <v>28</v>
      </c>
      <c r="E5" s="75" t="s">
        <v>41</v>
      </c>
      <c r="F5" s="75" t="s">
        <v>29</v>
      </c>
    </row>
    <row r="6" spans="1:6" ht="31.5" customHeight="1">
      <c r="A6" s="73"/>
      <c r="B6" s="78"/>
      <c r="C6" s="74"/>
      <c r="D6" s="75"/>
      <c r="E6" s="75"/>
      <c r="F6" s="75"/>
    </row>
    <row r="7" spans="1:6" ht="15.75">
      <c r="A7" s="3" t="s">
        <v>30</v>
      </c>
      <c r="B7" s="24">
        <v>1195199.3</v>
      </c>
      <c r="C7" s="24">
        <v>1362072.3</v>
      </c>
      <c r="D7" s="24">
        <f>C7-B7</f>
        <v>166873</v>
      </c>
      <c r="E7" s="24">
        <v>1393065.1</v>
      </c>
      <c r="F7" s="63">
        <f>E7/C7</f>
        <v>1.0227541518904686</v>
      </c>
    </row>
    <row r="8" spans="1:6" ht="31.5">
      <c r="A8" s="3" t="s">
        <v>31</v>
      </c>
      <c r="B8" s="24">
        <v>28966.9</v>
      </c>
      <c r="C8" s="24">
        <v>33500</v>
      </c>
      <c r="D8" s="24">
        <f aca="true" t="shared" si="0" ref="D8:D44">C8-B8</f>
        <v>4533.0999999999985</v>
      </c>
      <c r="E8" s="24">
        <v>33426</v>
      </c>
      <c r="F8" s="63">
        <f aca="true" t="shared" si="1" ref="F8:F46">E8/C8</f>
        <v>0.9977910447761194</v>
      </c>
    </row>
    <row r="9" spans="1:6" ht="15.75">
      <c r="A9" s="3" t="s">
        <v>32</v>
      </c>
      <c r="B9" s="24">
        <f>B10+B11+B12+B13</f>
        <v>369917.6</v>
      </c>
      <c r="C9" s="24">
        <f>C10+C11+C12+C13</f>
        <v>400370.6</v>
      </c>
      <c r="D9" s="24">
        <f t="shared" si="0"/>
        <v>30453</v>
      </c>
      <c r="E9" s="24">
        <f>E10+E11+E12+E13</f>
        <v>415329.6</v>
      </c>
      <c r="F9" s="63">
        <f t="shared" si="1"/>
        <v>1.037362883288633</v>
      </c>
    </row>
    <row r="10" spans="1:6" ht="47.25">
      <c r="A10" s="4" t="s">
        <v>22</v>
      </c>
      <c r="B10" s="24">
        <v>342359.6</v>
      </c>
      <c r="C10" s="24">
        <v>382500</v>
      </c>
      <c r="D10" s="24">
        <f t="shared" si="0"/>
        <v>40140.40000000002</v>
      </c>
      <c r="E10" s="24">
        <v>394749.1</v>
      </c>
      <c r="F10" s="63">
        <f t="shared" si="1"/>
        <v>1.0320237908496732</v>
      </c>
    </row>
    <row r="11" spans="1:6" ht="31.5">
      <c r="A11" s="4" t="s">
        <v>33</v>
      </c>
      <c r="B11" s="24">
        <v>850</v>
      </c>
      <c r="C11" s="24">
        <v>54</v>
      </c>
      <c r="D11" s="24">
        <f t="shared" si="0"/>
        <v>-796</v>
      </c>
      <c r="E11" s="24">
        <v>74.5</v>
      </c>
      <c r="F11" s="63">
        <f t="shared" si="1"/>
        <v>1.3796296296296295</v>
      </c>
    </row>
    <row r="12" spans="1:6" ht="23.25" customHeight="1">
      <c r="A12" s="4" t="s">
        <v>1</v>
      </c>
      <c r="B12" s="24">
        <v>147.6</v>
      </c>
      <c r="C12" s="24">
        <v>491.6</v>
      </c>
      <c r="D12" s="24">
        <f t="shared" si="0"/>
        <v>344</v>
      </c>
      <c r="E12" s="24">
        <v>506.3</v>
      </c>
      <c r="F12" s="63">
        <f t="shared" si="1"/>
        <v>1.0299023596419854</v>
      </c>
    </row>
    <row r="13" spans="1:6" ht="47.25">
      <c r="A13" s="4" t="s">
        <v>2</v>
      </c>
      <c r="B13" s="24">
        <v>26560.4</v>
      </c>
      <c r="C13" s="24">
        <v>17325</v>
      </c>
      <c r="D13" s="24">
        <f t="shared" si="0"/>
        <v>-9235.400000000001</v>
      </c>
      <c r="E13" s="24">
        <v>19999.7</v>
      </c>
      <c r="F13" s="63">
        <f t="shared" si="1"/>
        <v>1.1543838383838385</v>
      </c>
    </row>
    <row r="14" spans="1:6" ht="15.75">
      <c r="A14" s="3" t="s">
        <v>34</v>
      </c>
      <c r="B14" s="24">
        <f>B15+B16</f>
        <v>167356.3</v>
      </c>
      <c r="C14" s="24">
        <f>C15+C16</f>
        <v>172500</v>
      </c>
      <c r="D14" s="24">
        <f>D15+D16</f>
        <v>5143.699999999997</v>
      </c>
      <c r="E14" s="24">
        <f>E15+E16</f>
        <v>175513.6</v>
      </c>
      <c r="F14" s="63">
        <f t="shared" si="1"/>
        <v>1.0174701449275363</v>
      </c>
    </row>
    <row r="15" spans="1:6" ht="15.75">
      <c r="A15" s="4" t="s">
        <v>46</v>
      </c>
      <c r="B15" s="64">
        <v>64356.3</v>
      </c>
      <c r="C15" s="64">
        <v>76100</v>
      </c>
      <c r="D15" s="64">
        <f t="shared" si="0"/>
        <v>11743.699999999997</v>
      </c>
      <c r="E15" s="64">
        <v>79805.6</v>
      </c>
      <c r="F15" s="65">
        <f t="shared" si="1"/>
        <v>1.0486938239159003</v>
      </c>
    </row>
    <row r="16" spans="1:6" ht="15.75">
      <c r="A16" s="3" t="s">
        <v>35</v>
      </c>
      <c r="B16" s="24">
        <f>B17+B18</f>
        <v>103000</v>
      </c>
      <c r="C16" s="24">
        <f>C17+C18</f>
        <v>96400</v>
      </c>
      <c r="D16" s="24">
        <f>D17+D18</f>
        <v>-6600</v>
      </c>
      <c r="E16" s="24">
        <f>E17+E18</f>
        <v>95708</v>
      </c>
      <c r="F16" s="63">
        <f t="shared" si="1"/>
        <v>0.9928215767634855</v>
      </c>
    </row>
    <row r="17" spans="1:6" ht="15.75">
      <c r="A17" s="4" t="s">
        <v>65</v>
      </c>
      <c r="B17" s="64">
        <v>90000</v>
      </c>
      <c r="C17" s="64">
        <v>75100</v>
      </c>
      <c r="D17" s="64">
        <f t="shared" si="0"/>
        <v>-14900</v>
      </c>
      <c r="E17" s="64">
        <v>74141.6</v>
      </c>
      <c r="F17" s="65">
        <f t="shared" si="1"/>
        <v>0.9872383488681759</v>
      </c>
    </row>
    <row r="18" spans="1:6" ht="15.75">
      <c r="A18" s="4" t="s">
        <v>66</v>
      </c>
      <c r="B18" s="64">
        <v>13000</v>
      </c>
      <c r="C18" s="64">
        <v>21300</v>
      </c>
      <c r="D18" s="64">
        <f t="shared" si="0"/>
        <v>8300</v>
      </c>
      <c r="E18" s="64">
        <v>21566.4</v>
      </c>
      <c r="F18" s="65">
        <f t="shared" si="1"/>
        <v>1.0125070422535212</v>
      </c>
    </row>
    <row r="19" spans="1:6" ht="15.75">
      <c r="A19" s="3" t="s">
        <v>3</v>
      </c>
      <c r="B19" s="24">
        <v>24962.3</v>
      </c>
      <c r="C19" s="24">
        <v>25674.2</v>
      </c>
      <c r="D19" s="24">
        <f t="shared" si="0"/>
        <v>711.9000000000015</v>
      </c>
      <c r="E19" s="24">
        <v>26303</v>
      </c>
      <c r="F19" s="63">
        <f t="shared" si="1"/>
        <v>1.0244915128806351</v>
      </c>
    </row>
    <row r="20" spans="1:6" ht="47.25">
      <c r="A20" s="5" t="s">
        <v>4</v>
      </c>
      <c r="B20" s="24">
        <v>0</v>
      </c>
      <c r="C20" s="24">
        <v>0</v>
      </c>
      <c r="D20" s="24">
        <f t="shared" si="0"/>
        <v>0</v>
      </c>
      <c r="E20" s="24">
        <v>-12.8</v>
      </c>
      <c r="F20" s="63" t="s">
        <v>23</v>
      </c>
    </row>
    <row r="21" spans="1:6" ht="15.75">
      <c r="A21" s="6" t="s">
        <v>5</v>
      </c>
      <c r="B21" s="66">
        <f>B7+B8+B9+B14+B19+B20</f>
        <v>1786402.4</v>
      </c>
      <c r="C21" s="66">
        <f>C7+C8+C9+C14+C19+C20</f>
        <v>1994117.0999999999</v>
      </c>
      <c r="D21" s="66">
        <f t="shared" si="0"/>
        <v>207714.69999999995</v>
      </c>
      <c r="E21" s="66">
        <f>E7+E8+E9+E14+E19+E20</f>
        <v>2043624.5000000002</v>
      </c>
      <c r="F21" s="67">
        <f t="shared" si="1"/>
        <v>1.0248267265748838</v>
      </c>
    </row>
    <row r="22" spans="1:6" ht="51.75" customHeight="1">
      <c r="A22" s="3" t="s">
        <v>6</v>
      </c>
      <c r="B22" s="24">
        <v>79813.9</v>
      </c>
      <c r="C22" s="24">
        <v>82729.9</v>
      </c>
      <c r="D22" s="24">
        <f t="shared" si="0"/>
        <v>2916</v>
      </c>
      <c r="E22" s="24">
        <v>88148.5</v>
      </c>
      <c r="F22" s="63">
        <f t="shared" si="1"/>
        <v>1.0654974803547448</v>
      </c>
    </row>
    <row r="23" spans="1:6" ht="31.5">
      <c r="A23" s="3" t="s">
        <v>7</v>
      </c>
      <c r="B23" s="24">
        <v>3468.4</v>
      </c>
      <c r="C23" s="24">
        <v>1750.1</v>
      </c>
      <c r="D23" s="24">
        <f t="shared" si="0"/>
        <v>-1718.3000000000002</v>
      </c>
      <c r="E23" s="24">
        <v>1750.3</v>
      </c>
      <c r="F23" s="63">
        <f t="shared" si="1"/>
        <v>1.0001142791840467</v>
      </c>
    </row>
    <row r="24" spans="1:6" ht="47.25">
      <c r="A24" s="3" t="s">
        <v>8</v>
      </c>
      <c r="B24" s="24">
        <v>10949</v>
      </c>
      <c r="C24" s="24">
        <v>13429</v>
      </c>
      <c r="D24" s="24">
        <f t="shared" si="0"/>
        <v>2480</v>
      </c>
      <c r="E24" s="24">
        <v>46207.6</v>
      </c>
      <c r="F24" s="63">
        <f t="shared" si="1"/>
        <v>3.4408816739891277</v>
      </c>
    </row>
    <row r="25" spans="1:6" ht="31.5">
      <c r="A25" s="3" t="s">
        <v>26</v>
      </c>
      <c r="B25" s="24">
        <v>34975.6</v>
      </c>
      <c r="C25" s="24">
        <v>51807.7</v>
      </c>
      <c r="D25" s="24">
        <f t="shared" si="0"/>
        <v>16832.1</v>
      </c>
      <c r="E25" s="24">
        <v>52646.9</v>
      </c>
      <c r="F25" s="63">
        <f t="shared" si="1"/>
        <v>1.0161983643358035</v>
      </c>
    </row>
    <row r="26" spans="1:6" ht="21.75" customHeight="1">
      <c r="A26" s="3" t="s">
        <v>36</v>
      </c>
      <c r="B26" s="24">
        <v>5607.2</v>
      </c>
      <c r="C26" s="24">
        <v>13100</v>
      </c>
      <c r="D26" s="24">
        <f t="shared" si="0"/>
        <v>7492.8</v>
      </c>
      <c r="E26" s="24">
        <v>24777.6</v>
      </c>
      <c r="F26" s="63">
        <f t="shared" si="1"/>
        <v>1.8914198473282442</v>
      </c>
    </row>
    <row r="27" spans="1:6" ht="15.75">
      <c r="A27" s="3" t="s">
        <v>9</v>
      </c>
      <c r="B27" s="24">
        <v>0</v>
      </c>
      <c r="C27" s="24">
        <v>0</v>
      </c>
      <c r="D27" s="24">
        <f t="shared" si="0"/>
        <v>0</v>
      </c>
      <c r="E27" s="24">
        <v>372.5</v>
      </c>
      <c r="F27" s="63" t="s">
        <v>23</v>
      </c>
    </row>
    <row r="28" spans="1:6" ht="15.75">
      <c r="A28" s="3" t="s">
        <v>10</v>
      </c>
      <c r="B28" s="24">
        <v>353.5</v>
      </c>
      <c r="C28" s="24">
        <v>3254.6</v>
      </c>
      <c r="D28" s="24">
        <f t="shared" si="0"/>
        <v>2901.1</v>
      </c>
      <c r="E28" s="24">
        <v>13447.4</v>
      </c>
      <c r="F28" s="63">
        <f t="shared" si="1"/>
        <v>4.131813433294414</v>
      </c>
    </row>
    <row r="29" spans="1:6" ht="15.75">
      <c r="A29" s="3" t="s">
        <v>67</v>
      </c>
      <c r="B29" s="24">
        <v>0</v>
      </c>
      <c r="C29" s="24">
        <v>324.7</v>
      </c>
      <c r="D29" s="24">
        <f t="shared" si="0"/>
        <v>324.7</v>
      </c>
      <c r="E29" s="24">
        <v>315.8</v>
      </c>
      <c r="F29" s="63">
        <f t="shared" si="1"/>
        <v>0.9725900831536803</v>
      </c>
    </row>
    <row r="30" spans="1:6" ht="15.75">
      <c r="A30" s="6" t="s">
        <v>11</v>
      </c>
      <c r="B30" s="66">
        <f>B22+B23+B24+B25+B26+B27+B28+B29</f>
        <v>135167.6</v>
      </c>
      <c r="C30" s="66">
        <f>C22+C23+C24+C25+C26+C27+C28+C29</f>
        <v>166396.00000000003</v>
      </c>
      <c r="D30" s="66">
        <f>D22+D23+D24+D25+D26+D27+D28+D29</f>
        <v>31228.399999999998</v>
      </c>
      <c r="E30" s="66">
        <f>E22+E23+E24+E25+E26+E27+E28+E29</f>
        <v>227666.59999999998</v>
      </c>
      <c r="F30" s="67">
        <f t="shared" si="1"/>
        <v>1.3682215918651888</v>
      </c>
    </row>
    <row r="31" spans="1:6" ht="31.5">
      <c r="A31" s="6" t="s">
        <v>12</v>
      </c>
      <c r="B31" s="66">
        <f>B21+B30</f>
        <v>1921570</v>
      </c>
      <c r="C31" s="66">
        <f>C21+C30</f>
        <v>2160513.1</v>
      </c>
      <c r="D31" s="66">
        <f>D21+D30</f>
        <v>238943.09999999995</v>
      </c>
      <c r="E31" s="66">
        <f>E21+E30</f>
        <v>2271291.1</v>
      </c>
      <c r="F31" s="67">
        <f t="shared" si="1"/>
        <v>1.051273931178663</v>
      </c>
    </row>
    <row r="32" spans="1:6" ht="78.75">
      <c r="A32" s="6" t="s">
        <v>13</v>
      </c>
      <c r="B32" s="66">
        <f>B33+B38+B39+B40</f>
        <v>5384049.4</v>
      </c>
      <c r="C32" s="66">
        <f>C33+C38+C39+C40</f>
        <v>5888232.2</v>
      </c>
      <c r="D32" s="66">
        <f>D33+D38+D39+D40</f>
        <v>504182.7999999998</v>
      </c>
      <c r="E32" s="66">
        <f>E33+E38+E39+E40</f>
        <v>5805827</v>
      </c>
      <c r="F32" s="67">
        <f t="shared" si="1"/>
        <v>0.9860051035351493</v>
      </c>
    </row>
    <row r="33" spans="1:6" ht="47.25">
      <c r="A33" s="3" t="s">
        <v>14</v>
      </c>
      <c r="B33" s="24">
        <f>B34+B35+B36+B37</f>
        <v>336831.2</v>
      </c>
      <c r="C33" s="24">
        <f>C34+C35+C36+C37</f>
        <v>674847.9</v>
      </c>
      <c r="D33" s="24">
        <f t="shared" si="0"/>
        <v>338016.7</v>
      </c>
      <c r="E33" s="24">
        <f>E34+E35+E36+E37</f>
        <v>692197.2</v>
      </c>
      <c r="F33" s="63">
        <f t="shared" si="1"/>
        <v>1.025708459639572</v>
      </c>
    </row>
    <row r="34" spans="1:6" ht="47.25">
      <c r="A34" s="3" t="s">
        <v>24</v>
      </c>
      <c r="B34" s="24">
        <v>296644</v>
      </c>
      <c r="C34" s="24">
        <v>296644</v>
      </c>
      <c r="D34" s="24">
        <f t="shared" si="0"/>
        <v>0</v>
      </c>
      <c r="E34" s="24">
        <v>296644</v>
      </c>
      <c r="F34" s="63">
        <f t="shared" si="1"/>
        <v>1</v>
      </c>
    </row>
    <row r="35" spans="1:6" ht="53.25" customHeight="1">
      <c r="A35" s="3" t="s">
        <v>15</v>
      </c>
      <c r="B35" s="24">
        <v>0</v>
      </c>
      <c r="C35" s="24">
        <v>322930.8</v>
      </c>
      <c r="D35" s="24">
        <f t="shared" si="0"/>
        <v>322930.8</v>
      </c>
      <c r="E35" s="24">
        <v>340280.1</v>
      </c>
      <c r="F35" s="63">
        <f t="shared" si="1"/>
        <v>1.0537245131155033</v>
      </c>
    </row>
    <row r="36" spans="1:6" ht="79.5" customHeight="1">
      <c r="A36" s="3" t="s">
        <v>42</v>
      </c>
      <c r="B36" s="24">
        <v>40187.2</v>
      </c>
      <c r="C36" s="24">
        <v>40187.2</v>
      </c>
      <c r="D36" s="24">
        <f t="shared" si="0"/>
        <v>0</v>
      </c>
      <c r="E36" s="24">
        <v>40187.2</v>
      </c>
      <c r="F36" s="63">
        <f t="shared" si="1"/>
        <v>1</v>
      </c>
    </row>
    <row r="37" spans="1:6" ht="31.5">
      <c r="A37" s="3" t="s">
        <v>43</v>
      </c>
      <c r="B37" s="24">
        <v>0</v>
      </c>
      <c r="C37" s="24">
        <v>15085.9</v>
      </c>
      <c r="D37" s="24">
        <f t="shared" si="0"/>
        <v>15085.9</v>
      </c>
      <c r="E37" s="24">
        <v>15085.9</v>
      </c>
      <c r="F37" s="63">
        <f t="shared" si="1"/>
        <v>1</v>
      </c>
    </row>
    <row r="38" spans="1:6" ht="47.25">
      <c r="A38" s="5" t="s">
        <v>37</v>
      </c>
      <c r="B38" s="24">
        <v>2291442.7</v>
      </c>
      <c r="C38" s="24">
        <v>2288398.6</v>
      </c>
      <c r="D38" s="24">
        <f t="shared" si="0"/>
        <v>-3044.100000000093</v>
      </c>
      <c r="E38" s="24">
        <v>2202422</v>
      </c>
      <c r="F38" s="63">
        <f t="shared" si="1"/>
        <v>0.9624293599899947</v>
      </c>
    </row>
    <row r="39" spans="1:6" ht="31.5">
      <c r="A39" s="3" t="s">
        <v>38</v>
      </c>
      <c r="B39" s="24">
        <v>2677346.9</v>
      </c>
      <c r="C39" s="24">
        <v>2836424.8</v>
      </c>
      <c r="D39" s="24">
        <f t="shared" si="0"/>
        <v>159077.8999999999</v>
      </c>
      <c r="E39" s="24">
        <v>2822680.5</v>
      </c>
      <c r="F39" s="63">
        <f t="shared" si="1"/>
        <v>0.9951543576970558</v>
      </c>
    </row>
    <row r="40" spans="1:6" ht="15.75">
      <c r="A40" s="3" t="s">
        <v>16</v>
      </c>
      <c r="B40" s="24">
        <v>78428.6</v>
      </c>
      <c r="C40" s="24">
        <v>88560.9</v>
      </c>
      <c r="D40" s="24">
        <f t="shared" si="0"/>
        <v>10132.299999999988</v>
      </c>
      <c r="E40" s="24">
        <v>88527.3</v>
      </c>
      <c r="F40" s="63">
        <f t="shared" si="1"/>
        <v>0.9996206000616525</v>
      </c>
    </row>
    <row r="41" spans="1:6" ht="31.5">
      <c r="A41" s="3" t="s">
        <v>27</v>
      </c>
      <c r="B41" s="24">
        <v>0</v>
      </c>
      <c r="C41" s="24">
        <v>1114.3</v>
      </c>
      <c r="D41" s="24">
        <f t="shared" si="0"/>
        <v>1114.3</v>
      </c>
      <c r="E41" s="24">
        <v>1114.3</v>
      </c>
      <c r="F41" s="63">
        <f t="shared" si="1"/>
        <v>1</v>
      </c>
    </row>
    <row r="42" spans="1:6" ht="15.75">
      <c r="A42" s="3" t="s">
        <v>17</v>
      </c>
      <c r="B42" s="24">
        <v>0</v>
      </c>
      <c r="C42" s="24">
        <v>75.4</v>
      </c>
      <c r="D42" s="24">
        <f t="shared" si="0"/>
        <v>75.4</v>
      </c>
      <c r="E42" s="24">
        <v>75.4</v>
      </c>
      <c r="F42" s="63">
        <f t="shared" si="1"/>
        <v>1</v>
      </c>
    </row>
    <row r="43" spans="1:6" ht="63">
      <c r="A43" s="5" t="s">
        <v>39</v>
      </c>
      <c r="B43" s="24">
        <v>0</v>
      </c>
      <c r="C43" s="24">
        <v>0</v>
      </c>
      <c r="D43" s="24">
        <f t="shared" si="0"/>
        <v>0</v>
      </c>
      <c r="E43" s="24">
        <v>2053.4</v>
      </c>
      <c r="F43" s="63" t="s">
        <v>23</v>
      </c>
    </row>
    <row r="44" spans="1:6" ht="63">
      <c r="A44" s="5" t="s">
        <v>18</v>
      </c>
      <c r="B44" s="24">
        <v>0</v>
      </c>
      <c r="C44" s="24">
        <v>0</v>
      </c>
      <c r="D44" s="24">
        <f t="shared" si="0"/>
        <v>0</v>
      </c>
      <c r="E44" s="24">
        <v>-111549.9</v>
      </c>
      <c r="F44" s="63" t="s">
        <v>23</v>
      </c>
    </row>
    <row r="45" spans="1:6" ht="31.5">
      <c r="A45" s="7" t="s">
        <v>19</v>
      </c>
      <c r="B45" s="66">
        <f>B32+B41+B42+B43+B44</f>
        <v>5384049.4</v>
      </c>
      <c r="C45" s="66">
        <f>C32+C41+C42+C43+C44</f>
        <v>5889421.9</v>
      </c>
      <c r="D45" s="66">
        <f>D32+D41+D42+D43+D44</f>
        <v>505372.4999999998</v>
      </c>
      <c r="E45" s="66">
        <f>E32+E41+E42+E43+E44</f>
        <v>5697520.2</v>
      </c>
      <c r="F45" s="67">
        <f t="shared" si="1"/>
        <v>0.9674158681007383</v>
      </c>
    </row>
    <row r="46" spans="1:6" ht="15.75">
      <c r="A46" s="7" t="s">
        <v>20</v>
      </c>
      <c r="B46" s="66">
        <f>B31+B45</f>
        <v>7305619.4</v>
      </c>
      <c r="C46" s="66">
        <f>C31+C45</f>
        <v>8049935</v>
      </c>
      <c r="D46" s="66">
        <f>D31+D45</f>
        <v>744315.5999999997</v>
      </c>
      <c r="E46" s="66">
        <f>E31+E45</f>
        <v>7968811.300000001</v>
      </c>
      <c r="F46" s="67">
        <f t="shared" si="1"/>
        <v>0.989922440367531</v>
      </c>
    </row>
    <row r="47" spans="1:6" ht="14.25">
      <c r="A47" s="2"/>
      <c r="B47" s="68"/>
      <c r="C47" s="69"/>
      <c r="D47" s="68"/>
      <c r="E47" s="68"/>
      <c r="F47" s="68"/>
    </row>
    <row r="48" spans="1:6" ht="14.25">
      <c r="A48" s="2"/>
      <c r="B48" s="68"/>
      <c r="C48" s="68"/>
      <c r="D48" s="69"/>
      <c r="E48" s="68"/>
      <c r="F48" s="68"/>
    </row>
  </sheetData>
  <sheetProtection/>
  <mergeCells count="9">
    <mergeCell ref="E1:F1"/>
    <mergeCell ref="A5:A6"/>
    <mergeCell ref="C5:C6"/>
    <mergeCell ref="D5:D6"/>
    <mergeCell ref="E5:E6"/>
    <mergeCell ref="F5:F6"/>
    <mergeCell ref="A2:F2"/>
    <mergeCell ref="A3:F3"/>
    <mergeCell ref="B5:B6"/>
  </mergeCells>
  <printOptions/>
  <pageMargins left="0.7086614173228347" right="0.1968503937007874" top="0.4330708661417323" bottom="0.1968503937007874" header="0.2755905511811024" footer="0.1574803149606299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6"/>
  <sheetViews>
    <sheetView tabSelected="1" zoomScalePageLayoutView="0" workbookViewId="0" topLeftCell="A1">
      <pane xSplit="2" ySplit="5" topLeftCell="C16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63" sqref="D163"/>
    </sheetView>
  </sheetViews>
  <sheetFormatPr defaultColWidth="9.00390625" defaultRowHeight="12.75"/>
  <cols>
    <col min="1" max="1" width="29.75390625" style="0" customWidth="1"/>
    <col min="2" max="2" width="48.375" style="56" customWidth="1"/>
    <col min="3" max="3" width="13.375" style="0" customWidth="1"/>
    <col min="4" max="4" width="13.75390625" style="0" customWidth="1"/>
    <col min="5" max="5" width="13.375" style="0" customWidth="1"/>
    <col min="6" max="6" width="9.625" style="0" customWidth="1"/>
    <col min="7" max="7" width="9.875" style="0" customWidth="1"/>
    <col min="8" max="8" width="14.625" style="0" customWidth="1"/>
    <col min="9" max="9" width="12.625" style="0" customWidth="1"/>
  </cols>
  <sheetData>
    <row r="1" spans="1:9" ht="15.75">
      <c r="A1" s="10"/>
      <c r="B1" s="51"/>
      <c r="C1" s="10"/>
      <c r="D1" s="12"/>
      <c r="E1" s="11"/>
      <c r="F1" s="13"/>
      <c r="G1" s="13"/>
      <c r="H1" s="79" t="s">
        <v>394</v>
      </c>
      <c r="I1" s="79"/>
    </row>
    <row r="2" spans="1:9" ht="15.75">
      <c r="A2" s="80" t="s">
        <v>392</v>
      </c>
      <c r="B2" s="80"/>
      <c r="C2" s="80"/>
      <c r="D2" s="80"/>
      <c r="E2" s="80"/>
      <c r="F2" s="80"/>
      <c r="G2" s="80"/>
      <c r="H2" s="80"/>
      <c r="I2" s="80"/>
    </row>
    <row r="3" spans="1:9" ht="15.75">
      <c r="A3" s="14"/>
      <c r="B3" s="52"/>
      <c r="C3" s="15"/>
      <c r="D3" s="12"/>
      <c r="E3" s="16"/>
      <c r="F3" s="13"/>
      <c r="G3" s="13"/>
      <c r="H3" s="11"/>
      <c r="I3" s="17" t="s">
        <v>25</v>
      </c>
    </row>
    <row r="4" spans="1:9" ht="15.75">
      <c r="A4" s="77" t="s">
        <v>74</v>
      </c>
      <c r="B4" s="77" t="s">
        <v>0</v>
      </c>
      <c r="C4" s="77" t="s">
        <v>391</v>
      </c>
      <c r="D4" s="75" t="s">
        <v>75</v>
      </c>
      <c r="E4" s="75"/>
      <c r="F4" s="75" t="s">
        <v>76</v>
      </c>
      <c r="G4" s="75"/>
      <c r="H4" s="75" t="s">
        <v>77</v>
      </c>
      <c r="I4" s="75"/>
    </row>
    <row r="5" spans="1:9" ht="60">
      <c r="A5" s="81"/>
      <c r="B5" s="78"/>
      <c r="C5" s="78"/>
      <c r="D5" s="98" t="s">
        <v>78</v>
      </c>
      <c r="E5" s="98" t="s">
        <v>79</v>
      </c>
      <c r="F5" s="99" t="s">
        <v>80</v>
      </c>
      <c r="G5" s="99" t="s">
        <v>81</v>
      </c>
      <c r="H5" s="100" t="s">
        <v>80</v>
      </c>
      <c r="I5" s="100" t="s">
        <v>81</v>
      </c>
    </row>
    <row r="6" spans="1:9" ht="15.75">
      <c r="A6" s="20" t="s">
        <v>82</v>
      </c>
      <c r="B6" s="31" t="s">
        <v>83</v>
      </c>
      <c r="C6" s="21">
        <f>SUM(C7:C12)</f>
        <v>1362072.3</v>
      </c>
      <c r="D6" s="21">
        <f>SUM(D7:D12)</f>
        <v>1393065.1</v>
      </c>
      <c r="E6" s="21">
        <f>SUM(E7:E12)</f>
        <v>1144851.9000000001</v>
      </c>
      <c r="F6" s="21">
        <f>D6/C6*100</f>
        <v>102.27541518904685</v>
      </c>
      <c r="G6" s="21">
        <f>D6/E6*100</f>
        <v>121.68081303791345</v>
      </c>
      <c r="H6" s="21">
        <f>D6-C6</f>
        <v>30992.800000000047</v>
      </c>
      <c r="I6" s="21">
        <f aca="true" t="shared" si="0" ref="I6:I69">D6-E6</f>
        <v>248213.19999999995</v>
      </c>
    </row>
    <row r="7" spans="1:9" ht="110.25">
      <c r="A7" s="22" t="s">
        <v>84</v>
      </c>
      <c r="B7" s="23" t="s">
        <v>85</v>
      </c>
      <c r="C7" s="24">
        <v>1223165.2</v>
      </c>
      <c r="D7" s="24">
        <v>1233677.7</v>
      </c>
      <c r="E7" s="24">
        <v>1041593.4</v>
      </c>
      <c r="F7" s="25">
        <f aca="true" t="shared" si="1" ref="F7:F70">D7/C7*100</f>
        <v>100.85945054682719</v>
      </c>
      <c r="G7" s="25">
        <f aca="true" t="shared" si="2" ref="G7:G70">D7/E7*100</f>
        <v>118.44138989359956</v>
      </c>
      <c r="H7" s="25">
        <f aca="true" t="shared" si="3" ref="H7:H70">D7-C7</f>
        <v>10512.5</v>
      </c>
      <c r="I7" s="25">
        <f t="shared" si="0"/>
        <v>192084.29999999993</v>
      </c>
    </row>
    <row r="8" spans="1:9" ht="157.5">
      <c r="A8" s="26" t="s">
        <v>86</v>
      </c>
      <c r="B8" s="27" t="s">
        <v>87</v>
      </c>
      <c r="C8" s="24">
        <v>1507.1</v>
      </c>
      <c r="D8" s="24">
        <v>1614.6</v>
      </c>
      <c r="E8" s="24">
        <v>19942.2</v>
      </c>
      <c r="F8" s="25">
        <f t="shared" si="1"/>
        <v>107.13290425320152</v>
      </c>
      <c r="G8" s="25">
        <f t="shared" si="2"/>
        <v>8.09639859193068</v>
      </c>
      <c r="H8" s="25">
        <f t="shared" si="3"/>
        <v>107.5</v>
      </c>
      <c r="I8" s="25">
        <f t="shared" si="0"/>
        <v>-18327.600000000002</v>
      </c>
    </row>
    <row r="9" spans="1:9" ht="63">
      <c r="A9" s="26" t="s">
        <v>88</v>
      </c>
      <c r="B9" s="23" t="s">
        <v>89</v>
      </c>
      <c r="C9" s="24">
        <v>16900</v>
      </c>
      <c r="D9" s="24">
        <v>16658.7</v>
      </c>
      <c r="E9" s="24">
        <v>13058.3</v>
      </c>
      <c r="F9" s="25">
        <f t="shared" si="1"/>
        <v>98.57218934911242</v>
      </c>
      <c r="G9" s="25">
        <f t="shared" si="2"/>
        <v>127.57173598401019</v>
      </c>
      <c r="H9" s="25">
        <f t="shared" si="3"/>
        <v>-241.29999999999927</v>
      </c>
      <c r="I9" s="25">
        <f t="shared" si="0"/>
        <v>3600.4000000000015</v>
      </c>
    </row>
    <row r="10" spans="1:9" ht="126">
      <c r="A10" s="26" t="s">
        <v>90</v>
      </c>
      <c r="B10" s="27" t="s">
        <v>91</v>
      </c>
      <c r="C10" s="24">
        <v>5500</v>
      </c>
      <c r="D10" s="24">
        <v>5821.3</v>
      </c>
      <c r="E10" s="24">
        <v>4068.9</v>
      </c>
      <c r="F10" s="25">
        <f t="shared" si="1"/>
        <v>105.8418181818182</v>
      </c>
      <c r="G10" s="25">
        <f t="shared" si="2"/>
        <v>143.0681510973482</v>
      </c>
      <c r="H10" s="25">
        <f t="shared" si="3"/>
        <v>321.3000000000002</v>
      </c>
      <c r="I10" s="25">
        <f t="shared" si="0"/>
        <v>1752.4</v>
      </c>
    </row>
    <row r="11" spans="1:9" ht="157.5">
      <c r="A11" s="26" t="s">
        <v>92</v>
      </c>
      <c r="B11" s="27" t="s">
        <v>93</v>
      </c>
      <c r="C11" s="24">
        <v>0</v>
      </c>
      <c r="D11" s="24">
        <v>12.5</v>
      </c>
      <c r="E11" s="24">
        <v>0.1</v>
      </c>
      <c r="F11" s="25" t="s">
        <v>23</v>
      </c>
      <c r="G11" s="25" t="s">
        <v>94</v>
      </c>
      <c r="H11" s="25">
        <f t="shared" si="3"/>
        <v>12.5</v>
      </c>
      <c r="I11" s="25">
        <f t="shared" si="0"/>
        <v>12.4</v>
      </c>
    </row>
    <row r="12" spans="1:9" ht="141.75">
      <c r="A12" s="26" t="s">
        <v>95</v>
      </c>
      <c r="B12" s="27" t="s">
        <v>96</v>
      </c>
      <c r="C12" s="24">
        <v>115000</v>
      </c>
      <c r="D12" s="24">
        <v>135280.3</v>
      </c>
      <c r="E12" s="24">
        <v>66189</v>
      </c>
      <c r="F12" s="25">
        <f t="shared" si="1"/>
        <v>117.63504347826085</v>
      </c>
      <c r="G12" s="25" t="s">
        <v>97</v>
      </c>
      <c r="H12" s="25">
        <f t="shared" si="3"/>
        <v>20280.29999999999</v>
      </c>
      <c r="I12" s="25">
        <f t="shared" si="0"/>
        <v>69091.29999999999</v>
      </c>
    </row>
    <row r="13" spans="1:9" ht="47.25">
      <c r="A13" s="28" t="s">
        <v>98</v>
      </c>
      <c r="B13" s="29" t="s">
        <v>99</v>
      </c>
      <c r="C13" s="21">
        <f>SUM(C14:C17)</f>
        <v>33500</v>
      </c>
      <c r="D13" s="21">
        <f>SUM(D14:D17)</f>
        <v>33426</v>
      </c>
      <c r="E13" s="21">
        <f>SUM(E14:E17)</f>
        <v>28051.2</v>
      </c>
      <c r="F13" s="21">
        <f t="shared" si="1"/>
        <v>99.77910447761194</v>
      </c>
      <c r="G13" s="21">
        <f t="shared" si="2"/>
        <v>119.16067761806981</v>
      </c>
      <c r="H13" s="21">
        <f t="shared" si="3"/>
        <v>-74</v>
      </c>
      <c r="I13" s="21">
        <f t="shared" si="0"/>
        <v>5374.799999999999</v>
      </c>
    </row>
    <row r="14" spans="1:9" ht="94.5">
      <c r="A14" s="26" t="s">
        <v>100</v>
      </c>
      <c r="B14" s="27" t="s">
        <v>101</v>
      </c>
      <c r="C14" s="25">
        <v>16270</v>
      </c>
      <c r="D14" s="25">
        <v>16756.7</v>
      </c>
      <c r="E14" s="25">
        <v>12950.1</v>
      </c>
      <c r="F14" s="25">
        <f t="shared" si="1"/>
        <v>102.99139520590043</v>
      </c>
      <c r="G14" s="25">
        <f t="shared" si="2"/>
        <v>129.39436761106091</v>
      </c>
      <c r="H14" s="25">
        <f t="shared" si="3"/>
        <v>486.7000000000007</v>
      </c>
      <c r="I14" s="25">
        <f t="shared" si="0"/>
        <v>3806.6000000000004</v>
      </c>
    </row>
    <row r="15" spans="1:9" ht="126">
      <c r="A15" s="26" t="s">
        <v>102</v>
      </c>
      <c r="B15" s="27" t="s">
        <v>103</v>
      </c>
      <c r="C15" s="25">
        <v>92.3</v>
      </c>
      <c r="D15" s="25">
        <v>90.5</v>
      </c>
      <c r="E15" s="25">
        <v>91.1</v>
      </c>
      <c r="F15" s="25">
        <f t="shared" si="1"/>
        <v>98.0498374864572</v>
      </c>
      <c r="G15" s="25">
        <f t="shared" si="2"/>
        <v>99.34138309549945</v>
      </c>
      <c r="H15" s="25">
        <f t="shared" si="3"/>
        <v>-1.7999999999999972</v>
      </c>
      <c r="I15" s="25">
        <f t="shared" si="0"/>
        <v>-0.5999999999999943</v>
      </c>
    </row>
    <row r="16" spans="1:9" ht="94.5">
      <c r="A16" s="26" t="s">
        <v>104</v>
      </c>
      <c r="B16" s="27" t="s">
        <v>105</v>
      </c>
      <c r="C16" s="25">
        <v>18780</v>
      </c>
      <c r="D16" s="25">
        <v>18501.3</v>
      </c>
      <c r="E16" s="25">
        <v>17218.3</v>
      </c>
      <c r="F16" s="25">
        <f t="shared" si="1"/>
        <v>98.51597444089457</v>
      </c>
      <c r="G16" s="25">
        <f t="shared" si="2"/>
        <v>107.45137440978493</v>
      </c>
      <c r="H16" s="25">
        <f t="shared" si="3"/>
        <v>-278.7000000000007</v>
      </c>
      <c r="I16" s="25">
        <f t="shared" si="0"/>
        <v>1283</v>
      </c>
    </row>
    <row r="17" spans="1:9" ht="94.5">
      <c r="A17" s="26" t="s">
        <v>106</v>
      </c>
      <c r="B17" s="27" t="s">
        <v>107</v>
      </c>
      <c r="C17" s="25">
        <v>-1642.3</v>
      </c>
      <c r="D17" s="25">
        <v>-1922.5</v>
      </c>
      <c r="E17" s="25">
        <v>-2208.3</v>
      </c>
      <c r="F17" s="25">
        <f t="shared" si="1"/>
        <v>117.06143822687693</v>
      </c>
      <c r="G17" s="25">
        <f t="shared" si="2"/>
        <v>87.05791785536384</v>
      </c>
      <c r="H17" s="25">
        <f t="shared" si="3"/>
        <v>-280.20000000000005</v>
      </c>
      <c r="I17" s="25">
        <f t="shared" si="0"/>
        <v>285.8000000000002</v>
      </c>
    </row>
    <row r="18" spans="1:9" ht="15.75">
      <c r="A18" s="20" t="s">
        <v>108</v>
      </c>
      <c r="B18" s="30" t="s">
        <v>109</v>
      </c>
      <c r="C18" s="21">
        <f>C19+C20+C21+C22</f>
        <v>400370.6</v>
      </c>
      <c r="D18" s="21">
        <f>D19+D20+D21+D22</f>
        <v>415329.6</v>
      </c>
      <c r="E18" s="21">
        <f>E19+E20+E21+E22</f>
        <v>351382.30000000005</v>
      </c>
      <c r="F18" s="21">
        <f t="shared" si="1"/>
        <v>103.7362883288633</v>
      </c>
      <c r="G18" s="21">
        <f t="shared" si="2"/>
        <v>118.19878235187143</v>
      </c>
      <c r="H18" s="21">
        <f t="shared" si="3"/>
        <v>14959</v>
      </c>
      <c r="I18" s="21">
        <f t="shared" si="0"/>
        <v>63947.29999999993</v>
      </c>
    </row>
    <row r="19" spans="1:9" ht="31.5">
      <c r="A19" s="19" t="s">
        <v>110</v>
      </c>
      <c r="B19" s="23" t="s">
        <v>22</v>
      </c>
      <c r="C19" s="25">
        <v>382500</v>
      </c>
      <c r="D19" s="25">
        <v>394749.1</v>
      </c>
      <c r="E19" s="25">
        <v>318682.9</v>
      </c>
      <c r="F19" s="25">
        <f t="shared" si="1"/>
        <v>103.20237908496732</v>
      </c>
      <c r="G19" s="25">
        <f t="shared" si="2"/>
        <v>123.86893052623782</v>
      </c>
      <c r="H19" s="25">
        <f t="shared" si="3"/>
        <v>12249.099999999977</v>
      </c>
      <c r="I19" s="25">
        <f t="shared" si="0"/>
        <v>76066.19999999995</v>
      </c>
    </row>
    <row r="20" spans="1:9" ht="31.5">
      <c r="A20" s="19" t="s">
        <v>111</v>
      </c>
      <c r="B20" s="23" t="s">
        <v>33</v>
      </c>
      <c r="C20" s="25">
        <v>54</v>
      </c>
      <c r="D20" s="25">
        <v>74.5</v>
      </c>
      <c r="E20" s="25">
        <v>13295.4</v>
      </c>
      <c r="F20" s="25">
        <f t="shared" si="1"/>
        <v>137.96296296296296</v>
      </c>
      <c r="G20" s="25">
        <f t="shared" si="2"/>
        <v>0.560344179189795</v>
      </c>
      <c r="H20" s="25">
        <f t="shared" si="3"/>
        <v>20.5</v>
      </c>
      <c r="I20" s="25">
        <f t="shared" si="0"/>
        <v>-13220.9</v>
      </c>
    </row>
    <row r="21" spans="1:9" ht="15.75">
      <c r="A21" s="19" t="s">
        <v>112</v>
      </c>
      <c r="B21" s="23" t="s">
        <v>1</v>
      </c>
      <c r="C21" s="25">
        <v>491.6</v>
      </c>
      <c r="D21" s="25">
        <v>506.3</v>
      </c>
      <c r="E21" s="25">
        <v>198.3</v>
      </c>
      <c r="F21" s="25">
        <f t="shared" si="1"/>
        <v>102.99023596419855</v>
      </c>
      <c r="G21" s="25" t="s">
        <v>113</v>
      </c>
      <c r="H21" s="25">
        <f t="shared" si="3"/>
        <v>14.699999999999989</v>
      </c>
      <c r="I21" s="25">
        <f t="shared" si="0"/>
        <v>308</v>
      </c>
    </row>
    <row r="22" spans="1:9" ht="31.5">
      <c r="A22" s="19" t="s">
        <v>114</v>
      </c>
      <c r="B22" s="23" t="s">
        <v>2</v>
      </c>
      <c r="C22" s="25">
        <v>17325</v>
      </c>
      <c r="D22" s="25">
        <v>19999.7</v>
      </c>
      <c r="E22" s="25">
        <v>19205.7</v>
      </c>
      <c r="F22" s="25">
        <f t="shared" si="1"/>
        <v>115.43838383838386</v>
      </c>
      <c r="G22" s="25">
        <f t="shared" si="2"/>
        <v>104.13418932920955</v>
      </c>
      <c r="H22" s="25">
        <f t="shared" si="3"/>
        <v>2674.7000000000007</v>
      </c>
      <c r="I22" s="25">
        <f t="shared" si="0"/>
        <v>794</v>
      </c>
    </row>
    <row r="23" spans="1:9" ht="15.75">
      <c r="A23" s="20" t="s">
        <v>115</v>
      </c>
      <c r="B23" s="30" t="s">
        <v>116</v>
      </c>
      <c r="C23" s="21">
        <f>C24+C25</f>
        <v>172500</v>
      </c>
      <c r="D23" s="21">
        <f>D24+D25</f>
        <v>175513.6</v>
      </c>
      <c r="E23" s="21">
        <f>E24+E25</f>
        <v>170167.1</v>
      </c>
      <c r="F23" s="21">
        <f t="shared" si="1"/>
        <v>101.74701449275364</v>
      </c>
      <c r="G23" s="21">
        <f t="shared" si="2"/>
        <v>103.14191168563136</v>
      </c>
      <c r="H23" s="21">
        <f t="shared" si="3"/>
        <v>3013.600000000006</v>
      </c>
      <c r="I23" s="21">
        <f t="shared" si="0"/>
        <v>5346.5</v>
      </c>
    </row>
    <row r="24" spans="1:9" ht="63">
      <c r="A24" s="19" t="s">
        <v>117</v>
      </c>
      <c r="B24" s="23" t="s">
        <v>118</v>
      </c>
      <c r="C24" s="25">
        <v>76100</v>
      </c>
      <c r="D24" s="25">
        <v>79805.6</v>
      </c>
      <c r="E24" s="25">
        <v>70055.6</v>
      </c>
      <c r="F24" s="25">
        <f t="shared" si="1"/>
        <v>104.86938239159002</v>
      </c>
      <c r="G24" s="25">
        <f t="shared" si="2"/>
        <v>113.91751694368473</v>
      </c>
      <c r="H24" s="25">
        <f t="shared" si="3"/>
        <v>3705.600000000006</v>
      </c>
      <c r="I24" s="25">
        <f t="shared" si="0"/>
        <v>9750</v>
      </c>
    </row>
    <row r="25" spans="1:9" ht="15.75">
      <c r="A25" s="19" t="s">
        <v>119</v>
      </c>
      <c r="B25" s="31" t="s">
        <v>120</v>
      </c>
      <c r="C25" s="21">
        <f>SUM(C26:C27)</f>
        <v>96400</v>
      </c>
      <c r="D25" s="21">
        <f>SUM(D26:D27)</f>
        <v>95708</v>
      </c>
      <c r="E25" s="21">
        <f>SUM(E26:E27)</f>
        <v>100111.5</v>
      </c>
      <c r="F25" s="21">
        <f t="shared" si="1"/>
        <v>99.28215767634855</v>
      </c>
      <c r="G25" s="21">
        <f t="shared" si="2"/>
        <v>95.60140443405602</v>
      </c>
      <c r="H25" s="21">
        <f t="shared" si="3"/>
        <v>-692</v>
      </c>
      <c r="I25" s="21">
        <f t="shared" si="0"/>
        <v>-4403.5</v>
      </c>
    </row>
    <row r="26" spans="1:9" ht="47.25">
      <c r="A26" s="19" t="s">
        <v>121</v>
      </c>
      <c r="B26" s="23" t="s">
        <v>122</v>
      </c>
      <c r="C26" s="25">
        <v>75100</v>
      </c>
      <c r="D26" s="25">
        <v>74141.6</v>
      </c>
      <c r="E26" s="25">
        <v>79661.4</v>
      </c>
      <c r="F26" s="25">
        <f t="shared" si="1"/>
        <v>98.72383488681758</v>
      </c>
      <c r="G26" s="25">
        <f t="shared" si="2"/>
        <v>93.07092268024415</v>
      </c>
      <c r="H26" s="25">
        <f t="shared" si="3"/>
        <v>-958.3999999999942</v>
      </c>
      <c r="I26" s="25">
        <f t="shared" si="0"/>
        <v>-5519.799999999988</v>
      </c>
    </row>
    <row r="27" spans="1:9" ht="47.25">
      <c r="A27" s="19" t="s">
        <v>123</v>
      </c>
      <c r="B27" s="23" t="s">
        <v>124</v>
      </c>
      <c r="C27" s="25">
        <v>21300</v>
      </c>
      <c r="D27" s="25">
        <v>21566.4</v>
      </c>
      <c r="E27" s="25">
        <v>20450.1</v>
      </c>
      <c r="F27" s="25">
        <f t="shared" si="1"/>
        <v>101.25070422535212</v>
      </c>
      <c r="G27" s="25">
        <f t="shared" si="2"/>
        <v>105.4586530139217</v>
      </c>
      <c r="H27" s="25">
        <f t="shared" si="3"/>
        <v>266.40000000000146</v>
      </c>
      <c r="I27" s="25">
        <f t="shared" si="0"/>
        <v>1116.300000000003</v>
      </c>
    </row>
    <row r="28" spans="1:9" ht="15.75">
      <c r="A28" s="20" t="s">
        <v>125</v>
      </c>
      <c r="B28" s="31" t="s">
        <v>3</v>
      </c>
      <c r="C28" s="21">
        <f>SUM(C29:C31)</f>
        <v>25674.2</v>
      </c>
      <c r="D28" s="21">
        <f>SUM(D29:D31)</f>
        <v>26303</v>
      </c>
      <c r="E28" s="21">
        <f>SUM(E29:E31)</f>
        <v>24046.2</v>
      </c>
      <c r="F28" s="21">
        <f t="shared" si="1"/>
        <v>102.44915128806352</v>
      </c>
      <c r="G28" s="21">
        <f t="shared" si="2"/>
        <v>109.38526669494554</v>
      </c>
      <c r="H28" s="21">
        <f t="shared" si="3"/>
        <v>628.7999999999993</v>
      </c>
      <c r="I28" s="21">
        <f t="shared" si="0"/>
        <v>2256.7999999999993</v>
      </c>
    </row>
    <row r="29" spans="1:9" ht="63">
      <c r="A29" s="19" t="s">
        <v>126</v>
      </c>
      <c r="B29" s="23" t="s">
        <v>127</v>
      </c>
      <c r="C29" s="25">
        <v>25524.7</v>
      </c>
      <c r="D29" s="25">
        <v>26155.4</v>
      </c>
      <c r="E29" s="25">
        <v>23987.2</v>
      </c>
      <c r="F29" s="25">
        <f t="shared" si="1"/>
        <v>102.47093991310379</v>
      </c>
      <c r="G29" s="25">
        <f t="shared" si="2"/>
        <v>109.03898745997867</v>
      </c>
      <c r="H29" s="25">
        <f t="shared" si="3"/>
        <v>630.7000000000007</v>
      </c>
      <c r="I29" s="25">
        <f t="shared" si="0"/>
        <v>2168.2000000000007</v>
      </c>
    </row>
    <row r="30" spans="1:9" ht="47.25">
      <c r="A30" s="19" t="s">
        <v>128</v>
      </c>
      <c r="B30" s="23" t="s">
        <v>129</v>
      </c>
      <c r="C30" s="25">
        <v>131.9</v>
      </c>
      <c r="D30" s="25">
        <v>130</v>
      </c>
      <c r="E30" s="25">
        <v>35</v>
      </c>
      <c r="F30" s="25">
        <f t="shared" si="1"/>
        <v>98.55951478392721</v>
      </c>
      <c r="G30" s="25" t="s">
        <v>130</v>
      </c>
      <c r="H30" s="25">
        <f t="shared" si="3"/>
        <v>-1.9000000000000057</v>
      </c>
      <c r="I30" s="25">
        <f t="shared" si="0"/>
        <v>95</v>
      </c>
    </row>
    <row r="31" spans="1:9" ht="126">
      <c r="A31" s="19" t="s">
        <v>131</v>
      </c>
      <c r="B31" s="23" t="s">
        <v>132</v>
      </c>
      <c r="C31" s="25">
        <v>17.6</v>
      </c>
      <c r="D31" s="25">
        <v>17.6</v>
      </c>
      <c r="E31" s="25">
        <v>24</v>
      </c>
      <c r="F31" s="25">
        <f t="shared" si="1"/>
        <v>100</v>
      </c>
      <c r="G31" s="25">
        <f t="shared" si="2"/>
        <v>73.33333333333334</v>
      </c>
      <c r="H31" s="25">
        <f t="shared" si="3"/>
        <v>0</v>
      </c>
      <c r="I31" s="25">
        <f t="shared" si="0"/>
        <v>-6.399999999999999</v>
      </c>
    </row>
    <row r="32" spans="1:9" ht="47.25">
      <c r="A32" s="19" t="s">
        <v>133</v>
      </c>
      <c r="B32" s="32" t="s">
        <v>4</v>
      </c>
      <c r="C32" s="25">
        <v>0</v>
      </c>
      <c r="D32" s="25">
        <v>-12.8</v>
      </c>
      <c r="E32" s="25">
        <v>-62.4</v>
      </c>
      <c r="F32" s="25" t="s">
        <v>23</v>
      </c>
      <c r="G32" s="25">
        <f t="shared" si="2"/>
        <v>20.512820512820515</v>
      </c>
      <c r="H32" s="25">
        <f t="shared" si="3"/>
        <v>-12.8</v>
      </c>
      <c r="I32" s="25">
        <f t="shared" si="0"/>
        <v>49.599999999999994</v>
      </c>
    </row>
    <row r="33" spans="1:9" ht="15.75">
      <c r="A33" s="82" t="s">
        <v>5</v>
      </c>
      <c r="B33" s="83"/>
      <c r="C33" s="21">
        <f>C6+C13+C18+C23+C28+C32</f>
        <v>1994117.0999999999</v>
      </c>
      <c r="D33" s="21">
        <f>D6+D13+D18+D23+D28+D32</f>
        <v>2043624.5000000002</v>
      </c>
      <c r="E33" s="21">
        <f>E6+E13+E18+E23+E28+E32</f>
        <v>1718436.3000000003</v>
      </c>
      <c r="F33" s="21">
        <f t="shared" si="1"/>
        <v>102.48267265748838</v>
      </c>
      <c r="G33" s="21">
        <f t="shared" si="2"/>
        <v>118.92349457468978</v>
      </c>
      <c r="H33" s="21">
        <f t="shared" si="3"/>
        <v>49507.40000000037</v>
      </c>
      <c r="I33" s="21">
        <f t="shared" si="0"/>
        <v>325188.19999999995</v>
      </c>
    </row>
    <row r="34" spans="1:9" ht="47.25">
      <c r="A34" s="20" t="s">
        <v>134</v>
      </c>
      <c r="B34" s="30" t="s">
        <v>6</v>
      </c>
      <c r="C34" s="21">
        <f>SUM(C35:C44)</f>
        <v>82729.9</v>
      </c>
      <c r="D34" s="21">
        <f>SUM(D35:D44)</f>
        <v>88148.50000000001</v>
      </c>
      <c r="E34" s="21">
        <f>SUM(E35:E44)</f>
        <v>67817.19999999998</v>
      </c>
      <c r="F34" s="21">
        <f t="shared" si="1"/>
        <v>106.5497480354745</v>
      </c>
      <c r="G34" s="21">
        <f t="shared" si="2"/>
        <v>129.979562706806</v>
      </c>
      <c r="H34" s="21">
        <f t="shared" si="3"/>
        <v>5418.60000000002</v>
      </c>
      <c r="I34" s="21">
        <f t="shared" si="0"/>
        <v>20331.300000000032</v>
      </c>
    </row>
    <row r="35" spans="1:9" ht="110.25">
      <c r="A35" s="33" t="s">
        <v>135</v>
      </c>
      <c r="B35" s="34" t="s">
        <v>136</v>
      </c>
      <c r="C35" s="25">
        <v>54956.9</v>
      </c>
      <c r="D35" s="25">
        <v>60393.9</v>
      </c>
      <c r="E35" s="25">
        <v>37500.7</v>
      </c>
      <c r="F35" s="25">
        <f t="shared" si="1"/>
        <v>109.893207222387</v>
      </c>
      <c r="G35" s="25">
        <f t="shared" si="2"/>
        <v>161.04739378198275</v>
      </c>
      <c r="H35" s="25">
        <f t="shared" si="3"/>
        <v>5437</v>
      </c>
      <c r="I35" s="25">
        <f t="shared" si="0"/>
        <v>22893.200000000004</v>
      </c>
    </row>
    <row r="36" spans="1:9" ht="110.25">
      <c r="A36" s="33" t="s">
        <v>137</v>
      </c>
      <c r="B36" s="34" t="s">
        <v>138</v>
      </c>
      <c r="C36" s="25">
        <v>6257.2</v>
      </c>
      <c r="D36" s="25">
        <v>5407.2</v>
      </c>
      <c r="E36" s="25">
        <v>11342.7</v>
      </c>
      <c r="F36" s="25">
        <f t="shared" si="1"/>
        <v>86.41564917215368</v>
      </c>
      <c r="G36" s="25">
        <f t="shared" si="2"/>
        <v>47.67118939934936</v>
      </c>
      <c r="H36" s="25">
        <f t="shared" si="3"/>
        <v>-850</v>
      </c>
      <c r="I36" s="25">
        <f t="shared" si="0"/>
        <v>-5935.500000000001</v>
      </c>
    </row>
    <row r="37" spans="1:9" ht="94.5">
      <c r="A37" s="33" t="s">
        <v>139</v>
      </c>
      <c r="B37" s="34" t="s">
        <v>140</v>
      </c>
      <c r="C37" s="25">
        <v>278.9</v>
      </c>
      <c r="D37" s="25">
        <v>282</v>
      </c>
      <c r="E37" s="25">
        <v>330.9</v>
      </c>
      <c r="F37" s="25">
        <f t="shared" si="1"/>
        <v>101.1115095016135</v>
      </c>
      <c r="G37" s="25">
        <f t="shared" si="2"/>
        <v>85.22212148685404</v>
      </c>
      <c r="H37" s="25">
        <f t="shared" si="3"/>
        <v>3.1000000000000227</v>
      </c>
      <c r="I37" s="25">
        <f t="shared" si="0"/>
        <v>-48.89999999999998</v>
      </c>
    </row>
    <row r="38" spans="1:9" ht="94.5">
      <c r="A38" s="33" t="s">
        <v>141</v>
      </c>
      <c r="B38" s="34" t="s">
        <v>140</v>
      </c>
      <c r="C38" s="25">
        <v>11.2</v>
      </c>
      <c r="D38" s="25">
        <v>6.2</v>
      </c>
      <c r="E38" s="25">
        <v>10.2</v>
      </c>
      <c r="F38" s="25">
        <f t="shared" si="1"/>
        <v>55.35714285714286</v>
      </c>
      <c r="G38" s="25">
        <f t="shared" si="2"/>
        <v>60.7843137254902</v>
      </c>
      <c r="H38" s="25">
        <f t="shared" si="3"/>
        <v>-4.999999999999999</v>
      </c>
      <c r="I38" s="25">
        <f t="shared" si="0"/>
        <v>-3.999999999999999</v>
      </c>
    </row>
    <row r="39" spans="1:9" ht="94.5">
      <c r="A39" s="33" t="s">
        <v>142</v>
      </c>
      <c r="B39" s="34" t="s">
        <v>140</v>
      </c>
      <c r="C39" s="25">
        <v>630.6</v>
      </c>
      <c r="D39" s="25">
        <v>743.6</v>
      </c>
      <c r="E39" s="25">
        <v>986.3</v>
      </c>
      <c r="F39" s="25">
        <f t="shared" si="1"/>
        <v>117.91944180145893</v>
      </c>
      <c r="G39" s="25">
        <f t="shared" si="2"/>
        <v>75.39288249011457</v>
      </c>
      <c r="H39" s="25">
        <f t="shared" si="3"/>
        <v>113</v>
      </c>
      <c r="I39" s="25">
        <f t="shared" si="0"/>
        <v>-242.69999999999993</v>
      </c>
    </row>
    <row r="40" spans="1:9" ht="94.5">
      <c r="A40" s="33" t="s">
        <v>143</v>
      </c>
      <c r="B40" s="34" t="s">
        <v>140</v>
      </c>
      <c r="C40" s="25">
        <v>176.2</v>
      </c>
      <c r="D40" s="25">
        <v>176.2</v>
      </c>
      <c r="E40" s="25">
        <v>176.2</v>
      </c>
      <c r="F40" s="25">
        <f t="shared" si="1"/>
        <v>100</v>
      </c>
      <c r="G40" s="25">
        <f t="shared" si="2"/>
        <v>100</v>
      </c>
      <c r="H40" s="25">
        <f t="shared" si="3"/>
        <v>0</v>
      </c>
      <c r="I40" s="25">
        <f t="shared" si="0"/>
        <v>0</v>
      </c>
    </row>
    <row r="41" spans="1:9" ht="47.25">
      <c r="A41" s="33" t="s">
        <v>144</v>
      </c>
      <c r="B41" s="35" t="s">
        <v>145</v>
      </c>
      <c r="C41" s="25">
        <v>8176</v>
      </c>
      <c r="D41" s="25">
        <v>8370.6</v>
      </c>
      <c r="E41" s="25">
        <v>8319</v>
      </c>
      <c r="F41" s="25">
        <f t="shared" si="1"/>
        <v>102.38013698630138</v>
      </c>
      <c r="G41" s="25">
        <f t="shared" si="2"/>
        <v>100.62026685899748</v>
      </c>
      <c r="H41" s="25">
        <f t="shared" si="3"/>
        <v>194.60000000000036</v>
      </c>
      <c r="I41" s="25">
        <f t="shared" si="0"/>
        <v>51.600000000000364</v>
      </c>
    </row>
    <row r="42" spans="1:9" ht="157.5">
      <c r="A42" s="33" t="s">
        <v>146</v>
      </c>
      <c r="B42" s="35" t="s">
        <v>147</v>
      </c>
      <c r="C42" s="25">
        <v>18</v>
      </c>
      <c r="D42" s="25">
        <v>18</v>
      </c>
      <c r="E42" s="25">
        <v>0.1</v>
      </c>
      <c r="F42" s="25">
        <f t="shared" si="1"/>
        <v>100</v>
      </c>
      <c r="G42" s="25" t="s">
        <v>148</v>
      </c>
      <c r="H42" s="25">
        <f t="shared" si="3"/>
        <v>0</v>
      </c>
      <c r="I42" s="25">
        <f t="shared" si="0"/>
        <v>17.9</v>
      </c>
    </row>
    <row r="43" spans="1:9" ht="78.75">
      <c r="A43" s="33" t="s">
        <v>149</v>
      </c>
      <c r="B43" s="34" t="s">
        <v>150</v>
      </c>
      <c r="C43" s="25">
        <v>1611</v>
      </c>
      <c r="D43" s="25">
        <v>1611</v>
      </c>
      <c r="E43" s="25">
        <v>641.1</v>
      </c>
      <c r="F43" s="25">
        <f t="shared" si="1"/>
        <v>100</v>
      </c>
      <c r="G43" s="25" t="s">
        <v>151</v>
      </c>
      <c r="H43" s="25">
        <f t="shared" si="3"/>
        <v>0</v>
      </c>
      <c r="I43" s="25">
        <f t="shared" si="0"/>
        <v>969.9</v>
      </c>
    </row>
    <row r="44" spans="1:9" ht="110.25">
      <c r="A44" s="33" t="s">
        <v>152</v>
      </c>
      <c r="B44" s="23" t="s">
        <v>153</v>
      </c>
      <c r="C44" s="25">
        <v>10613.9</v>
      </c>
      <c r="D44" s="25">
        <v>11139.8</v>
      </c>
      <c r="E44" s="25">
        <v>8510</v>
      </c>
      <c r="F44" s="25">
        <f t="shared" si="1"/>
        <v>104.95482339196714</v>
      </c>
      <c r="G44" s="25">
        <f t="shared" si="2"/>
        <v>130.90246768507637</v>
      </c>
      <c r="H44" s="25">
        <f t="shared" si="3"/>
        <v>525.8999999999996</v>
      </c>
      <c r="I44" s="25">
        <f t="shared" si="0"/>
        <v>2629.7999999999993</v>
      </c>
    </row>
    <row r="45" spans="1:9" ht="31.5">
      <c r="A45" s="20" t="s">
        <v>154</v>
      </c>
      <c r="B45" s="31" t="s">
        <v>7</v>
      </c>
      <c r="C45" s="21">
        <f>SUM(C46:C48)</f>
        <v>1750.1</v>
      </c>
      <c r="D45" s="21">
        <f>SUM(D46:D48)</f>
        <v>1750.3000000000002</v>
      </c>
      <c r="E45" s="21">
        <f>SUM(E46:E48)</f>
        <v>3188.9</v>
      </c>
      <c r="F45" s="21">
        <f t="shared" si="1"/>
        <v>100.01142791840468</v>
      </c>
      <c r="G45" s="21">
        <f t="shared" si="2"/>
        <v>54.88726520116655</v>
      </c>
      <c r="H45" s="21">
        <f t="shared" si="3"/>
        <v>0.20000000000027285</v>
      </c>
      <c r="I45" s="21">
        <f t="shared" si="0"/>
        <v>-1438.6</v>
      </c>
    </row>
    <row r="46" spans="1:9" ht="47.25">
      <c r="A46" s="19" t="s">
        <v>155</v>
      </c>
      <c r="B46" s="23" t="s">
        <v>156</v>
      </c>
      <c r="C46" s="25">
        <v>1077</v>
      </c>
      <c r="D46" s="25">
        <v>1077.3</v>
      </c>
      <c r="E46" s="25">
        <v>1573</v>
      </c>
      <c r="F46" s="25">
        <f t="shared" si="1"/>
        <v>100.02785515320333</v>
      </c>
      <c r="G46" s="25">
        <f t="shared" si="2"/>
        <v>68.48696757787667</v>
      </c>
      <c r="H46" s="25">
        <f t="shared" si="3"/>
        <v>0.2999999999999545</v>
      </c>
      <c r="I46" s="25">
        <f t="shared" si="0"/>
        <v>-495.70000000000005</v>
      </c>
    </row>
    <row r="47" spans="1:9" ht="31.5">
      <c r="A47" s="19" t="s">
        <v>157</v>
      </c>
      <c r="B47" s="23" t="s">
        <v>158</v>
      </c>
      <c r="C47" s="25">
        <v>354.1</v>
      </c>
      <c r="D47" s="25">
        <v>354.1</v>
      </c>
      <c r="E47" s="25">
        <v>490.8</v>
      </c>
      <c r="F47" s="25">
        <f t="shared" si="1"/>
        <v>100</v>
      </c>
      <c r="G47" s="25">
        <f t="shared" si="2"/>
        <v>72.14751426242869</v>
      </c>
      <c r="H47" s="25">
        <f t="shared" si="3"/>
        <v>0</v>
      </c>
      <c r="I47" s="25">
        <f t="shared" si="0"/>
        <v>-136.7</v>
      </c>
    </row>
    <row r="48" spans="1:9" ht="15.75">
      <c r="A48" s="19" t="s">
        <v>159</v>
      </c>
      <c r="B48" s="23" t="s">
        <v>160</v>
      </c>
      <c r="C48" s="25">
        <v>319</v>
      </c>
      <c r="D48" s="25">
        <v>318.9</v>
      </c>
      <c r="E48" s="25">
        <v>1125.1</v>
      </c>
      <c r="F48" s="25">
        <f t="shared" si="1"/>
        <v>99.96865203761755</v>
      </c>
      <c r="G48" s="25">
        <f t="shared" si="2"/>
        <v>28.344147186916718</v>
      </c>
      <c r="H48" s="25">
        <f t="shared" si="3"/>
        <v>-0.10000000000002274</v>
      </c>
      <c r="I48" s="25">
        <f t="shared" si="0"/>
        <v>-806.1999999999999</v>
      </c>
    </row>
    <row r="49" spans="1:9" ht="31.5">
      <c r="A49" s="20" t="s">
        <v>161</v>
      </c>
      <c r="B49" s="31" t="s">
        <v>162</v>
      </c>
      <c r="C49" s="21">
        <f>C50+C53+C52</f>
        <v>13429</v>
      </c>
      <c r="D49" s="21">
        <f>D50+D53+D52</f>
        <v>46207.6</v>
      </c>
      <c r="E49" s="21">
        <f>E50+E53+E52</f>
        <v>15389.300000000001</v>
      </c>
      <c r="F49" s="21" t="s">
        <v>163</v>
      </c>
      <c r="G49" s="21" t="s">
        <v>164</v>
      </c>
      <c r="H49" s="21">
        <f t="shared" si="3"/>
        <v>32778.6</v>
      </c>
      <c r="I49" s="21">
        <f t="shared" si="0"/>
        <v>30818.299999999996</v>
      </c>
    </row>
    <row r="50" spans="1:9" ht="47.25">
      <c r="A50" s="19" t="s">
        <v>165</v>
      </c>
      <c r="B50" s="23" t="s">
        <v>166</v>
      </c>
      <c r="C50" s="25">
        <v>11069.4</v>
      </c>
      <c r="D50" s="25">
        <v>10905.4</v>
      </c>
      <c r="E50" s="25">
        <v>11141.6</v>
      </c>
      <c r="F50" s="25">
        <f t="shared" si="1"/>
        <v>98.51843821706687</v>
      </c>
      <c r="G50" s="25">
        <f t="shared" si="2"/>
        <v>97.88001723271343</v>
      </c>
      <c r="H50" s="25">
        <f t="shared" si="3"/>
        <v>-164</v>
      </c>
      <c r="I50" s="25">
        <f t="shared" si="0"/>
        <v>-236.20000000000073</v>
      </c>
    </row>
    <row r="51" spans="1:9" ht="94.5">
      <c r="A51" s="19" t="s">
        <v>167</v>
      </c>
      <c r="B51" s="23" t="s">
        <v>168</v>
      </c>
      <c r="C51" s="25">
        <v>7400</v>
      </c>
      <c r="D51" s="25">
        <v>7241.7</v>
      </c>
      <c r="E51" s="25">
        <v>7713.4</v>
      </c>
      <c r="F51" s="25">
        <f t="shared" si="1"/>
        <v>97.8608108108108</v>
      </c>
      <c r="G51" s="25">
        <f t="shared" si="2"/>
        <v>93.88466823968679</v>
      </c>
      <c r="H51" s="25">
        <f t="shared" si="3"/>
        <v>-158.30000000000018</v>
      </c>
      <c r="I51" s="25">
        <f t="shared" si="0"/>
        <v>-471.6999999999998</v>
      </c>
    </row>
    <row r="52" spans="1:9" ht="47.25">
      <c r="A52" s="36" t="s">
        <v>169</v>
      </c>
      <c r="B52" s="23" t="s">
        <v>170</v>
      </c>
      <c r="C52" s="25">
        <v>1644.7</v>
      </c>
      <c r="D52" s="25">
        <v>1467</v>
      </c>
      <c r="E52" s="25">
        <v>1819.9</v>
      </c>
      <c r="F52" s="25">
        <f t="shared" si="1"/>
        <v>89.19559798139478</v>
      </c>
      <c r="G52" s="25">
        <f t="shared" si="2"/>
        <v>80.60882466069565</v>
      </c>
      <c r="H52" s="25">
        <f t="shared" si="3"/>
        <v>-177.70000000000005</v>
      </c>
      <c r="I52" s="25">
        <f t="shared" si="0"/>
        <v>-352.9000000000001</v>
      </c>
    </row>
    <row r="53" spans="1:9" ht="31.5">
      <c r="A53" s="36" t="s">
        <v>171</v>
      </c>
      <c r="B53" s="23" t="s">
        <v>172</v>
      </c>
      <c r="C53" s="25">
        <v>714.9</v>
      </c>
      <c r="D53" s="25">
        <v>33835.2</v>
      </c>
      <c r="E53" s="25">
        <v>2427.8</v>
      </c>
      <c r="F53" s="25" t="s">
        <v>173</v>
      </c>
      <c r="G53" s="25" t="s">
        <v>174</v>
      </c>
      <c r="H53" s="25">
        <f t="shared" si="3"/>
        <v>33120.299999999996</v>
      </c>
      <c r="I53" s="25">
        <f t="shared" si="0"/>
        <v>31407.399999999998</v>
      </c>
    </row>
    <row r="54" spans="1:9" ht="31.5">
      <c r="A54" s="20" t="s">
        <v>175</v>
      </c>
      <c r="B54" s="31" t="s">
        <v>26</v>
      </c>
      <c r="C54" s="21">
        <f>SUM(C55:C64)</f>
        <v>51807.7</v>
      </c>
      <c r="D54" s="21">
        <f>SUM(D55:D64)</f>
        <v>52646.90000000001</v>
      </c>
      <c r="E54" s="21">
        <f>SUM(E55:E64)</f>
        <v>45688.100000000006</v>
      </c>
      <c r="F54" s="21">
        <f t="shared" si="1"/>
        <v>101.61983643358037</v>
      </c>
      <c r="G54" s="21">
        <f t="shared" si="2"/>
        <v>115.23109956421914</v>
      </c>
      <c r="H54" s="21">
        <f t="shared" si="3"/>
        <v>839.2000000000116</v>
      </c>
      <c r="I54" s="21">
        <f t="shared" si="0"/>
        <v>6958.800000000003</v>
      </c>
    </row>
    <row r="55" spans="1:9" ht="126">
      <c r="A55" s="19" t="s">
        <v>176</v>
      </c>
      <c r="B55" s="37" t="s">
        <v>177</v>
      </c>
      <c r="C55" s="25">
        <v>17.8</v>
      </c>
      <c r="D55" s="25">
        <v>17.8</v>
      </c>
      <c r="E55" s="25">
        <v>7.9</v>
      </c>
      <c r="F55" s="25">
        <f t="shared" si="1"/>
        <v>100</v>
      </c>
      <c r="G55" s="25" t="s">
        <v>178</v>
      </c>
      <c r="H55" s="25">
        <f t="shared" si="3"/>
        <v>0</v>
      </c>
      <c r="I55" s="25">
        <f t="shared" si="0"/>
        <v>9.9</v>
      </c>
    </row>
    <row r="56" spans="1:9" ht="126">
      <c r="A56" s="19" t="s">
        <v>179</v>
      </c>
      <c r="B56" s="37" t="s">
        <v>177</v>
      </c>
      <c r="C56" s="25">
        <v>4.4</v>
      </c>
      <c r="D56" s="25">
        <v>4.4</v>
      </c>
      <c r="E56" s="25">
        <v>3.5</v>
      </c>
      <c r="F56" s="25">
        <f t="shared" si="1"/>
        <v>100</v>
      </c>
      <c r="G56" s="25">
        <f t="shared" si="2"/>
        <v>125.71428571428574</v>
      </c>
      <c r="H56" s="25">
        <f t="shared" si="3"/>
        <v>0</v>
      </c>
      <c r="I56" s="25">
        <f t="shared" si="0"/>
        <v>0.9000000000000004</v>
      </c>
    </row>
    <row r="57" spans="1:9" ht="126">
      <c r="A57" s="19" t="s">
        <v>180</v>
      </c>
      <c r="B57" s="35" t="s">
        <v>181</v>
      </c>
      <c r="C57" s="25">
        <v>6976.6</v>
      </c>
      <c r="D57" s="25">
        <v>7188.8</v>
      </c>
      <c r="E57" s="25">
        <v>6824.3</v>
      </c>
      <c r="F57" s="25">
        <f t="shared" si="1"/>
        <v>103.04159619298798</v>
      </c>
      <c r="G57" s="25">
        <f t="shared" si="2"/>
        <v>105.341207156778</v>
      </c>
      <c r="H57" s="25">
        <f t="shared" si="3"/>
        <v>212.19999999999982</v>
      </c>
      <c r="I57" s="25">
        <f t="shared" si="0"/>
        <v>364.5</v>
      </c>
    </row>
    <row r="58" spans="1:9" ht="126">
      <c r="A58" s="19" t="s">
        <v>182</v>
      </c>
      <c r="B58" s="35" t="s">
        <v>183</v>
      </c>
      <c r="C58" s="25">
        <v>102.1</v>
      </c>
      <c r="D58" s="25">
        <v>102.2</v>
      </c>
      <c r="E58" s="25">
        <v>106.2</v>
      </c>
      <c r="F58" s="25">
        <f t="shared" si="1"/>
        <v>100.0979431929481</v>
      </c>
      <c r="G58" s="25">
        <f t="shared" si="2"/>
        <v>96.23352165725048</v>
      </c>
      <c r="H58" s="25">
        <f t="shared" si="3"/>
        <v>0.10000000000000853</v>
      </c>
      <c r="I58" s="25">
        <f t="shared" si="0"/>
        <v>-4</v>
      </c>
    </row>
    <row r="59" spans="1:9" ht="126">
      <c r="A59" s="19" t="s">
        <v>184</v>
      </c>
      <c r="B59" s="23" t="s">
        <v>183</v>
      </c>
      <c r="C59" s="25">
        <v>0</v>
      </c>
      <c r="D59" s="25">
        <v>0</v>
      </c>
      <c r="E59" s="25">
        <v>19.5</v>
      </c>
      <c r="F59" s="25" t="s">
        <v>23</v>
      </c>
      <c r="G59" s="25">
        <f t="shared" si="2"/>
        <v>0</v>
      </c>
      <c r="H59" s="25">
        <f t="shared" si="3"/>
        <v>0</v>
      </c>
      <c r="I59" s="25">
        <f t="shared" si="0"/>
        <v>-19.5</v>
      </c>
    </row>
    <row r="60" spans="1:9" ht="141.75">
      <c r="A60" s="19" t="s">
        <v>185</v>
      </c>
      <c r="B60" s="35" t="s">
        <v>186</v>
      </c>
      <c r="C60" s="25">
        <v>261.2</v>
      </c>
      <c r="D60" s="25">
        <v>16.8</v>
      </c>
      <c r="E60" s="25">
        <v>85.6</v>
      </c>
      <c r="F60" s="25">
        <f t="shared" si="1"/>
        <v>6.431852986217458</v>
      </c>
      <c r="G60" s="25">
        <f t="shared" si="2"/>
        <v>19.626168224299068</v>
      </c>
      <c r="H60" s="25">
        <f t="shared" si="3"/>
        <v>-244.39999999999998</v>
      </c>
      <c r="I60" s="25">
        <f t="shared" si="0"/>
        <v>-68.8</v>
      </c>
    </row>
    <row r="61" spans="1:9" ht="63">
      <c r="A61" s="33" t="s">
        <v>187</v>
      </c>
      <c r="B61" s="23" t="s">
        <v>188</v>
      </c>
      <c r="C61" s="25">
        <v>23998.2</v>
      </c>
      <c r="D61" s="25">
        <v>24797.9</v>
      </c>
      <c r="E61" s="25">
        <v>28797.8</v>
      </c>
      <c r="F61" s="25">
        <f t="shared" si="1"/>
        <v>103.33233325832771</v>
      </c>
      <c r="G61" s="25">
        <f t="shared" si="2"/>
        <v>86.11039732201766</v>
      </c>
      <c r="H61" s="25">
        <f t="shared" si="3"/>
        <v>799.7000000000007</v>
      </c>
      <c r="I61" s="25">
        <f t="shared" si="0"/>
        <v>-3999.899999999998</v>
      </c>
    </row>
    <row r="62" spans="1:9" ht="94.5">
      <c r="A62" s="33" t="s">
        <v>189</v>
      </c>
      <c r="B62" s="23" t="s">
        <v>190</v>
      </c>
      <c r="C62" s="25">
        <v>579.2</v>
      </c>
      <c r="D62" s="25">
        <v>579.2</v>
      </c>
      <c r="E62" s="25">
        <v>2354.8</v>
      </c>
      <c r="F62" s="25">
        <f t="shared" si="1"/>
        <v>100</v>
      </c>
      <c r="G62" s="25">
        <f t="shared" si="2"/>
        <v>24.596568710718532</v>
      </c>
      <c r="H62" s="25">
        <f t="shared" si="3"/>
        <v>0</v>
      </c>
      <c r="I62" s="25">
        <f t="shared" si="0"/>
        <v>-1775.6000000000001</v>
      </c>
    </row>
    <row r="63" spans="1:9" ht="126">
      <c r="A63" s="33" t="s">
        <v>191</v>
      </c>
      <c r="B63" s="35" t="s">
        <v>192</v>
      </c>
      <c r="C63" s="25">
        <v>10500</v>
      </c>
      <c r="D63" s="25">
        <v>10571.6</v>
      </c>
      <c r="E63" s="25">
        <v>7181.5</v>
      </c>
      <c r="F63" s="25">
        <f t="shared" si="1"/>
        <v>100.68190476190478</v>
      </c>
      <c r="G63" s="25">
        <f t="shared" si="2"/>
        <v>147.20601545638098</v>
      </c>
      <c r="H63" s="25">
        <f t="shared" si="3"/>
        <v>71.60000000000036</v>
      </c>
      <c r="I63" s="25">
        <f t="shared" si="0"/>
        <v>3390.1000000000004</v>
      </c>
    </row>
    <row r="64" spans="1:9" ht="63">
      <c r="A64" s="33" t="s">
        <v>193</v>
      </c>
      <c r="B64" s="35" t="s">
        <v>194</v>
      </c>
      <c r="C64" s="25">
        <v>9368.2</v>
      </c>
      <c r="D64" s="25">
        <v>9368.2</v>
      </c>
      <c r="E64" s="25">
        <v>307</v>
      </c>
      <c r="F64" s="25">
        <f t="shared" si="1"/>
        <v>100</v>
      </c>
      <c r="G64" s="25" t="s">
        <v>195</v>
      </c>
      <c r="H64" s="25">
        <f t="shared" si="3"/>
        <v>0</v>
      </c>
      <c r="I64" s="25">
        <f t="shared" si="0"/>
        <v>9061.2</v>
      </c>
    </row>
    <row r="65" spans="1:9" ht="15.75">
      <c r="A65" s="20" t="s">
        <v>196</v>
      </c>
      <c r="B65" s="31" t="s">
        <v>197</v>
      </c>
      <c r="C65" s="21">
        <f>SUM(C66:C93)</f>
        <v>13100</v>
      </c>
      <c r="D65" s="21">
        <f>SUM(D66:D93)</f>
        <v>24777.6</v>
      </c>
      <c r="E65" s="21">
        <f>SUM(E66:E93)</f>
        <v>12383.7</v>
      </c>
      <c r="F65" s="21">
        <f t="shared" si="1"/>
        <v>189.14198473282443</v>
      </c>
      <c r="G65" s="21" t="s">
        <v>97</v>
      </c>
      <c r="H65" s="21">
        <f t="shared" si="3"/>
        <v>11677.599999999999</v>
      </c>
      <c r="I65" s="21">
        <f t="shared" si="0"/>
        <v>12393.899999999998</v>
      </c>
    </row>
    <row r="66" spans="1:9" ht="110.25">
      <c r="A66" s="19" t="s">
        <v>198</v>
      </c>
      <c r="B66" s="37" t="s">
        <v>199</v>
      </c>
      <c r="C66" s="25">
        <v>104</v>
      </c>
      <c r="D66" s="25">
        <v>108.7</v>
      </c>
      <c r="E66" s="25">
        <v>121.7</v>
      </c>
      <c r="F66" s="25">
        <f t="shared" si="1"/>
        <v>104.51923076923077</v>
      </c>
      <c r="G66" s="25">
        <f t="shared" si="2"/>
        <v>89.31799506984387</v>
      </c>
      <c r="H66" s="25">
        <f t="shared" si="3"/>
        <v>4.700000000000003</v>
      </c>
      <c r="I66" s="25">
        <f t="shared" si="0"/>
        <v>-13</v>
      </c>
    </row>
    <row r="67" spans="1:9" ht="141.75">
      <c r="A67" s="19" t="s">
        <v>200</v>
      </c>
      <c r="B67" s="37" t="s">
        <v>201</v>
      </c>
      <c r="C67" s="25">
        <v>211.7</v>
      </c>
      <c r="D67" s="25">
        <v>240.8</v>
      </c>
      <c r="E67" s="25">
        <v>164.2</v>
      </c>
      <c r="F67" s="25">
        <f t="shared" si="1"/>
        <v>113.7458667926311</v>
      </c>
      <c r="G67" s="25">
        <f t="shared" si="2"/>
        <v>146.65042630937884</v>
      </c>
      <c r="H67" s="25">
        <f t="shared" si="3"/>
        <v>29.100000000000023</v>
      </c>
      <c r="I67" s="25">
        <f t="shared" si="0"/>
        <v>76.60000000000002</v>
      </c>
    </row>
    <row r="68" spans="1:9" ht="110.25">
      <c r="A68" s="19" t="s">
        <v>202</v>
      </c>
      <c r="B68" s="35" t="s">
        <v>203</v>
      </c>
      <c r="C68" s="25">
        <v>47.7</v>
      </c>
      <c r="D68" s="25">
        <v>49.9</v>
      </c>
      <c r="E68" s="25">
        <v>22.7</v>
      </c>
      <c r="F68" s="25">
        <f t="shared" si="1"/>
        <v>104.61215932914045</v>
      </c>
      <c r="G68" s="25" t="s">
        <v>204</v>
      </c>
      <c r="H68" s="25">
        <f t="shared" si="3"/>
        <v>2.1999999999999957</v>
      </c>
      <c r="I68" s="25">
        <f t="shared" si="0"/>
        <v>27.2</v>
      </c>
    </row>
    <row r="69" spans="1:9" ht="110.25">
      <c r="A69" s="19" t="s">
        <v>205</v>
      </c>
      <c r="B69" s="38" t="s">
        <v>206</v>
      </c>
      <c r="C69" s="39">
        <v>5</v>
      </c>
      <c r="D69" s="39">
        <v>5</v>
      </c>
      <c r="E69" s="39">
        <v>260</v>
      </c>
      <c r="F69" s="25">
        <f t="shared" si="1"/>
        <v>100</v>
      </c>
      <c r="G69" s="25">
        <f t="shared" si="2"/>
        <v>1.9230769230769231</v>
      </c>
      <c r="H69" s="25">
        <f t="shared" si="3"/>
        <v>0</v>
      </c>
      <c r="I69" s="25">
        <f t="shared" si="0"/>
        <v>-255</v>
      </c>
    </row>
    <row r="70" spans="1:9" ht="126">
      <c r="A70" s="26" t="s">
        <v>207</v>
      </c>
      <c r="B70" s="40" t="s">
        <v>208</v>
      </c>
      <c r="C70" s="39">
        <v>6.3</v>
      </c>
      <c r="D70" s="39">
        <v>7.2</v>
      </c>
      <c r="E70" s="39">
        <v>17.5</v>
      </c>
      <c r="F70" s="25">
        <f t="shared" si="1"/>
        <v>114.2857142857143</v>
      </c>
      <c r="G70" s="25">
        <f t="shared" si="2"/>
        <v>41.14285714285714</v>
      </c>
      <c r="H70" s="25">
        <f t="shared" si="3"/>
        <v>0.9000000000000004</v>
      </c>
      <c r="I70" s="25">
        <f aca="true" t="shared" si="4" ref="I70:I133">D70-E70</f>
        <v>-10.3</v>
      </c>
    </row>
    <row r="71" spans="1:9" ht="126">
      <c r="A71" s="19" t="s">
        <v>209</v>
      </c>
      <c r="B71" s="23" t="s">
        <v>210</v>
      </c>
      <c r="C71" s="39">
        <v>0</v>
      </c>
      <c r="D71" s="39">
        <v>0</v>
      </c>
      <c r="E71" s="39">
        <v>90</v>
      </c>
      <c r="F71" s="25" t="s">
        <v>23</v>
      </c>
      <c r="G71" s="25">
        <f aca="true" t="shared" si="5" ref="G71:G134">D71/E71*100</f>
        <v>0</v>
      </c>
      <c r="H71" s="25">
        <f aca="true" t="shared" si="6" ref="H71:H134">D71-C71</f>
        <v>0</v>
      </c>
      <c r="I71" s="25">
        <f t="shared" si="4"/>
        <v>-90</v>
      </c>
    </row>
    <row r="72" spans="1:9" ht="126">
      <c r="A72" s="26" t="s">
        <v>211</v>
      </c>
      <c r="B72" s="35" t="s">
        <v>212</v>
      </c>
      <c r="C72" s="25">
        <v>4.6</v>
      </c>
      <c r="D72" s="25">
        <v>4.6</v>
      </c>
      <c r="E72" s="25">
        <v>7.4</v>
      </c>
      <c r="F72" s="25">
        <f aca="true" t="shared" si="7" ref="F72:F135">D72/C72*100</f>
        <v>100</v>
      </c>
      <c r="G72" s="25">
        <f t="shared" si="5"/>
        <v>62.16216216216215</v>
      </c>
      <c r="H72" s="25">
        <f t="shared" si="6"/>
        <v>0</v>
      </c>
      <c r="I72" s="25">
        <f t="shared" si="4"/>
        <v>-2.8000000000000007</v>
      </c>
    </row>
    <row r="73" spans="1:9" ht="94.5">
      <c r="A73" s="33" t="s">
        <v>213</v>
      </c>
      <c r="B73" s="34" t="s">
        <v>214</v>
      </c>
      <c r="C73" s="25">
        <v>0</v>
      </c>
      <c r="D73" s="25">
        <v>0</v>
      </c>
      <c r="E73" s="25">
        <v>1.5</v>
      </c>
      <c r="F73" s="25" t="s">
        <v>23</v>
      </c>
      <c r="G73" s="25">
        <f t="shared" si="5"/>
        <v>0</v>
      </c>
      <c r="H73" s="25">
        <f t="shared" si="6"/>
        <v>0</v>
      </c>
      <c r="I73" s="25">
        <f t="shared" si="4"/>
        <v>-1.5</v>
      </c>
    </row>
    <row r="74" spans="1:9" ht="110.25">
      <c r="A74" s="33" t="s">
        <v>215</v>
      </c>
      <c r="B74" s="34" t="s">
        <v>216</v>
      </c>
      <c r="C74" s="25">
        <v>0.2</v>
      </c>
      <c r="D74" s="25">
        <v>0.3</v>
      </c>
      <c r="E74" s="25">
        <v>0</v>
      </c>
      <c r="F74" s="25">
        <f t="shared" si="7"/>
        <v>149.99999999999997</v>
      </c>
      <c r="G74" s="25" t="s">
        <v>23</v>
      </c>
      <c r="H74" s="25">
        <f t="shared" si="6"/>
        <v>0.09999999999999998</v>
      </c>
      <c r="I74" s="25">
        <f t="shared" si="4"/>
        <v>0.3</v>
      </c>
    </row>
    <row r="75" spans="1:9" ht="110.25">
      <c r="A75" s="26" t="s">
        <v>217</v>
      </c>
      <c r="B75" s="23" t="s">
        <v>218</v>
      </c>
      <c r="C75" s="25">
        <v>0</v>
      </c>
      <c r="D75" s="25">
        <v>0</v>
      </c>
      <c r="E75" s="25">
        <v>16.7</v>
      </c>
      <c r="F75" s="25" t="s">
        <v>23</v>
      </c>
      <c r="G75" s="25">
        <f t="shared" si="5"/>
        <v>0</v>
      </c>
      <c r="H75" s="25">
        <f t="shared" si="6"/>
        <v>0</v>
      </c>
      <c r="I75" s="25">
        <f t="shared" si="4"/>
        <v>-16.7</v>
      </c>
    </row>
    <row r="76" spans="1:9" ht="141.75">
      <c r="A76" s="19" t="s">
        <v>219</v>
      </c>
      <c r="B76" s="35" t="s">
        <v>220</v>
      </c>
      <c r="C76" s="25">
        <v>385.5</v>
      </c>
      <c r="D76" s="41">
        <v>408.7</v>
      </c>
      <c r="E76" s="25">
        <v>390.9</v>
      </c>
      <c r="F76" s="25">
        <f t="shared" si="7"/>
        <v>106.01815823605708</v>
      </c>
      <c r="G76" s="25">
        <f t="shared" si="5"/>
        <v>104.55359426963417</v>
      </c>
      <c r="H76" s="25">
        <f t="shared" si="6"/>
        <v>23.19999999999999</v>
      </c>
      <c r="I76" s="25">
        <f t="shared" si="4"/>
        <v>17.80000000000001</v>
      </c>
    </row>
    <row r="77" spans="1:9" ht="173.25">
      <c r="A77" s="26" t="s">
        <v>221</v>
      </c>
      <c r="B77" s="35" t="s">
        <v>222</v>
      </c>
      <c r="C77" s="25">
        <v>122.1</v>
      </c>
      <c r="D77" s="25">
        <v>124.6</v>
      </c>
      <c r="E77" s="25">
        <v>21.6</v>
      </c>
      <c r="F77" s="25">
        <f t="shared" si="7"/>
        <v>102.04750204750204</v>
      </c>
      <c r="G77" s="25" t="s">
        <v>223</v>
      </c>
      <c r="H77" s="25">
        <f t="shared" si="6"/>
        <v>2.5</v>
      </c>
      <c r="I77" s="25">
        <f t="shared" si="4"/>
        <v>103</v>
      </c>
    </row>
    <row r="78" spans="1:9" ht="157.5">
      <c r="A78" s="26" t="s">
        <v>224</v>
      </c>
      <c r="B78" s="35" t="s">
        <v>225</v>
      </c>
      <c r="C78" s="25">
        <v>55.9</v>
      </c>
      <c r="D78" s="25">
        <v>55.9</v>
      </c>
      <c r="E78" s="25">
        <v>15</v>
      </c>
      <c r="F78" s="25">
        <f t="shared" si="7"/>
        <v>100</v>
      </c>
      <c r="G78" s="25" t="s">
        <v>130</v>
      </c>
      <c r="H78" s="25">
        <f t="shared" si="6"/>
        <v>0</v>
      </c>
      <c r="I78" s="25">
        <f t="shared" si="4"/>
        <v>40.9</v>
      </c>
    </row>
    <row r="79" spans="1:9" ht="126">
      <c r="A79" s="26" t="s">
        <v>226</v>
      </c>
      <c r="B79" s="35" t="s">
        <v>227</v>
      </c>
      <c r="C79" s="25">
        <v>25</v>
      </c>
      <c r="D79" s="25">
        <v>25</v>
      </c>
      <c r="E79" s="25">
        <v>0</v>
      </c>
      <c r="F79" s="25">
        <f t="shared" si="7"/>
        <v>100</v>
      </c>
      <c r="G79" s="25" t="s">
        <v>23</v>
      </c>
      <c r="H79" s="25">
        <f t="shared" si="6"/>
        <v>0</v>
      </c>
      <c r="I79" s="25">
        <f t="shared" si="4"/>
        <v>25</v>
      </c>
    </row>
    <row r="80" spans="1:9" ht="126">
      <c r="A80" s="26" t="s">
        <v>228</v>
      </c>
      <c r="B80" s="35" t="s">
        <v>229</v>
      </c>
      <c r="C80" s="25">
        <v>11</v>
      </c>
      <c r="D80" s="25">
        <v>11.5</v>
      </c>
      <c r="E80" s="25">
        <v>11.2</v>
      </c>
      <c r="F80" s="25">
        <f t="shared" si="7"/>
        <v>104.54545454545455</v>
      </c>
      <c r="G80" s="25">
        <f t="shared" si="5"/>
        <v>102.67857142857144</v>
      </c>
      <c r="H80" s="25">
        <f t="shared" si="6"/>
        <v>0.5</v>
      </c>
      <c r="I80" s="25">
        <f t="shared" si="4"/>
        <v>0.3000000000000007</v>
      </c>
    </row>
    <row r="81" spans="1:9" ht="110.25">
      <c r="A81" s="19" t="s">
        <v>230</v>
      </c>
      <c r="B81" s="23" t="s">
        <v>231</v>
      </c>
      <c r="C81" s="25">
        <v>376.7</v>
      </c>
      <c r="D81" s="25">
        <v>380.7</v>
      </c>
      <c r="E81" s="25">
        <v>601.2</v>
      </c>
      <c r="F81" s="25">
        <f t="shared" si="7"/>
        <v>101.06185293336874</v>
      </c>
      <c r="G81" s="25">
        <f t="shared" si="5"/>
        <v>63.32335329341316</v>
      </c>
      <c r="H81" s="25">
        <f t="shared" si="6"/>
        <v>4</v>
      </c>
      <c r="I81" s="25">
        <f t="shared" si="4"/>
        <v>-220.50000000000006</v>
      </c>
    </row>
    <row r="82" spans="1:9" ht="126">
      <c r="A82" s="19" t="s">
        <v>232</v>
      </c>
      <c r="B82" s="35" t="s">
        <v>233</v>
      </c>
      <c r="C82" s="25">
        <v>594</v>
      </c>
      <c r="D82" s="25">
        <v>655.1</v>
      </c>
      <c r="E82" s="25">
        <v>748.8</v>
      </c>
      <c r="F82" s="25">
        <f t="shared" si="7"/>
        <v>110.2861952861953</v>
      </c>
      <c r="G82" s="25">
        <f t="shared" si="5"/>
        <v>87.48664529914531</v>
      </c>
      <c r="H82" s="25">
        <f t="shared" si="6"/>
        <v>61.10000000000002</v>
      </c>
      <c r="I82" s="25">
        <f t="shared" si="4"/>
        <v>-93.69999999999993</v>
      </c>
    </row>
    <row r="83" spans="1:9" ht="63">
      <c r="A83" s="19" t="s">
        <v>234</v>
      </c>
      <c r="B83" s="23" t="s">
        <v>235</v>
      </c>
      <c r="C83" s="25">
        <v>139.2</v>
      </c>
      <c r="D83" s="25">
        <v>139.2</v>
      </c>
      <c r="E83" s="25">
        <v>81.1</v>
      </c>
      <c r="F83" s="25">
        <f t="shared" si="7"/>
        <v>100</v>
      </c>
      <c r="G83" s="25">
        <f t="shared" si="5"/>
        <v>171.63995067817507</v>
      </c>
      <c r="H83" s="25">
        <f t="shared" si="6"/>
        <v>0</v>
      </c>
      <c r="I83" s="25">
        <f t="shared" si="4"/>
        <v>58.099999999999994</v>
      </c>
    </row>
    <row r="84" spans="1:9" ht="110.25">
      <c r="A84" s="19" t="s">
        <v>236</v>
      </c>
      <c r="B84" s="23" t="s">
        <v>237</v>
      </c>
      <c r="C84" s="25">
        <v>491.4</v>
      </c>
      <c r="D84" s="41">
        <v>551.5</v>
      </c>
      <c r="E84" s="25">
        <v>1239.7</v>
      </c>
      <c r="F84" s="25">
        <f t="shared" si="7"/>
        <v>112.23036223036225</v>
      </c>
      <c r="G84" s="25">
        <f t="shared" si="5"/>
        <v>44.48656933128983</v>
      </c>
      <c r="H84" s="25">
        <f t="shared" si="6"/>
        <v>60.10000000000002</v>
      </c>
      <c r="I84" s="25">
        <f t="shared" si="4"/>
        <v>-688.2</v>
      </c>
    </row>
    <row r="85" spans="1:9" ht="94.5">
      <c r="A85" s="26" t="s">
        <v>238</v>
      </c>
      <c r="B85" s="23" t="s">
        <v>239</v>
      </c>
      <c r="C85" s="25">
        <v>6745.5</v>
      </c>
      <c r="D85" s="25">
        <v>6815.9</v>
      </c>
      <c r="E85" s="25">
        <v>7526</v>
      </c>
      <c r="F85" s="25">
        <f t="shared" si="7"/>
        <v>101.04365873545326</v>
      </c>
      <c r="G85" s="25">
        <f t="shared" si="5"/>
        <v>90.5647090087696</v>
      </c>
      <c r="H85" s="25">
        <f t="shared" si="6"/>
        <v>70.39999999999964</v>
      </c>
      <c r="I85" s="25">
        <f t="shared" si="4"/>
        <v>-710.1000000000004</v>
      </c>
    </row>
    <row r="86" spans="1:9" ht="78.75">
      <c r="A86" s="26" t="s">
        <v>240</v>
      </c>
      <c r="B86" s="23" t="s">
        <v>241</v>
      </c>
      <c r="C86" s="25">
        <v>9.2</v>
      </c>
      <c r="D86" s="25">
        <v>9.2</v>
      </c>
      <c r="E86" s="25">
        <v>0</v>
      </c>
      <c r="F86" s="25">
        <f t="shared" si="7"/>
        <v>100</v>
      </c>
      <c r="G86" s="25" t="s">
        <v>23</v>
      </c>
      <c r="H86" s="25">
        <f t="shared" si="6"/>
        <v>0</v>
      </c>
      <c r="I86" s="25">
        <f t="shared" si="4"/>
        <v>9.2</v>
      </c>
    </row>
    <row r="87" spans="1:9" ht="63">
      <c r="A87" s="26" t="s">
        <v>242</v>
      </c>
      <c r="B87" s="23" t="s">
        <v>243</v>
      </c>
      <c r="C87" s="25">
        <v>208</v>
      </c>
      <c r="D87" s="25">
        <v>278.1</v>
      </c>
      <c r="E87" s="25">
        <v>25.4</v>
      </c>
      <c r="F87" s="25">
        <f t="shared" si="7"/>
        <v>133.70192307692307</v>
      </c>
      <c r="G87" s="25" t="s">
        <v>244</v>
      </c>
      <c r="H87" s="25">
        <f t="shared" si="6"/>
        <v>70.10000000000002</v>
      </c>
      <c r="I87" s="25">
        <f t="shared" si="4"/>
        <v>252.70000000000002</v>
      </c>
    </row>
    <row r="88" spans="1:9" ht="94.5">
      <c r="A88" s="26" t="s">
        <v>245</v>
      </c>
      <c r="B88" s="23" t="s">
        <v>246</v>
      </c>
      <c r="C88" s="25">
        <v>1487.3</v>
      </c>
      <c r="D88" s="25">
        <v>1487.4</v>
      </c>
      <c r="E88" s="25">
        <v>0</v>
      </c>
      <c r="F88" s="25">
        <f t="shared" si="7"/>
        <v>100.00672359308815</v>
      </c>
      <c r="G88" s="25" t="s">
        <v>23</v>
      </c>
      <c r="H88" s="25">
        <f t="shared" si="6"/>
        <v>0.10000000000013642</v>
      </c>
      <c r="I88" s="25">
        <f t="shared" si="4"/>
        <v>1487.4</v>
      </c>
    </row>
    <row r="89" spans="1:9" ht="220.5">
      <c r="A89" s="26" t="s">
        <v>247</v>
      </c>
      <c r="B89" s="35" t="s">
        <v>248</v>
      </c>
      <c r="C89" s="25">
        <v>16.2</v>
      </c>
      <c r="D89" s="25">
        <v>18</v>
      </c>
      <c r="E89" s="25">
        <v>135.9</v>
      </c>
      <c r="F89" s="25">
        <f t="shared" si="7"/>
        <v>111.11111111111111</v>
      </c>
      <c r="G89" s="25">
        <f t="shared" si="5"/>
        <v>13.24503311258278</v>
      </c>
      <c r="H89" s="25">
        <f t="shared" si="6"/>
        <v>1.8000000000000007</v>
      </c>
      <c r="I89" s="25">
        <f t="shared" si="4"/>
        <v>-117.9</v>
      </c>
    </row>
    <row r="90" spans="1:9" ht="78.75">
      <c r="A90" s="26" t="s">
        <v>249</v>
      </c>
      <c r="B90" s="23" t="s">
        <v>250</v>
      </c>
      <c r="C90" s="25">
        <v>61.6</v>
      </c>
      <c r="D90" s="25">
        <v>61.6</v>
      </c>
      <c r="E90" s="25">
        <v>109.7</v>
      </c>
      <c r="F90" s="25">
        <f t="shared" si="7"/>
        <v>100</v>
      </c>
      <c r="G90" s="25">
        <f t="shared" si="5"/>
        <v>56.15314494074749</v>
      </c>
      <c r="H90" s="25">
        <f t="shared" si="6"/>
        <v>0</v>
      </c>
      <c r="I90" s="25">
        <f t="shared" si="4"/>
        <v>-48.1</v>
      </c>
    </row>
    <row r="91" spans="1:9" ht="94.5">
      <c r="A91" s="19" t="s">
        <v>251</v>
      </c>
      <c r="B91" s="23" t="s">
        <v>252</v>
      </c>
      <c r="C91" s="25">
        <v>1584.5</v>
      </c>
      <c r="D91" s="25">
        <v>1697</v>
      </c>
      <c r="E91" s="25">
        <v>194.3</v>
      </c>
      <c r="F91" s="25">
        <f t="shared" si="7"/>
        <v>107.10003155569581</v>
      </c>
      <c r="G91" s="25" t="s">
        <v>253</v>
      </c>
      <c r="H91" s="25">
        <f t="shared" si="6"/>
        <v>112.5</v>
      </c>
      <c r="I91" s="25">
        <f t="shared" si="4"/>
        <v>1502.7</v>
      </c>
    </row>
    <row r="92" spans="1:9" ht="110.25">
      <c r="A92" s="26" t="s">
        <v>254</v>
      </c>
      <c r="B92" s="23" t="s">
        <v>255</v>
      </c>
      <c r="C92" s="25">
        <v>94.1</v>
      </c>
      <c r="D92" s="25">
        <v>94.1</v>
      </c>
      <c r="E92" s="25">
        <v>137</v>
      </c>
      <c r="F92" s="25">
        <f t="shared" si="7"/>
        <v>100</v>
      </c>
      <c r="G92" s="25">
        <f t="shared" si="5"/>
        <v>68.6861313868613</v>
      </c>
      <c r="H92" s="25">
        <f t="shared" si="6"/>
        <v>0</v>
      </c>
      <c r="I92" s="25">
        <f t="shared" si="4"/>
        <v>-42.900000000000006</v>
      </c>
    </row>
    <row r="93" spans="1:9" ht="157.5">
      <c r="A93" s="26" t="s">
        <v>256</v>
      </c>
      <c r="B93" s="35" t="s">
        <v>257</v>
      </c>
      <c r="C93" s="25">
        <v>313.3</v>
      </c>
      <c r="D93" s="25">
        <v>11547.6</v>
      </c>
      <c r="E93" s="25">
        <v>444.2</v>
      </c>
      <c r="F93" s="25">
        <f t="shared" si="7"/>
        <v>3685.796361315033</v>
      </c>
      <c r="G93" s="25">
        <f t="shared" si="5"/>
        <v>2599.63980189104</v>
      </c>
      <c r="H93" s="25">
        <f t="shared" si="6"/>
        <v>11234.300000000001</v>
      </c>
      <c r="I93" s="25">
        <f t="shared" si="4"/>
        <v>11103.4</v>
      </c>
    </row>
    <row r="94" spans="1:9" ht="15.75">
      <c r="A94" s="20" t="s">
        <v>258</v>
      </c>
      <c r="B94" s="31" t="s">
        <v>10</v>
      </c>
      <c r="C94" s="21">
        <f>C95+C96+C97</f>
        <v>3579.2999999999997</v>
      </c>
      <c r="D94" s="21">
        <f>D95+D96+D97</f>
        <v>14135.699999999999</v>
      </c>
      <c r="E94" s="21">
        <f>E95+E96+E97</f>
        <v>5114.799999999999</v>
      </c>
      <c r="F94" s="21">
        <f t="shared" si="7"/>
        <v>394.92917609588466</v>
      </c>
      <c r="G94" s="21">
        <f t="shared" si="5"/>
        <v>276.36857746148434</v>
      </c>
      <c r="H94" s="21">
        <f t="shared" si="6"/>
        <v>10556.4</v>
      </c>
      <c r="I94" s="21">
        <f t="shared" si="4"/>
        <v>9020.9</v>
      </c>
    </row>
    <row r="95" spans="1:9" ht="15.75">
      <c r="A95" s="19" t="s">
        <v>259</v>
      </c>
      <c r="B95" s="23" t="s">
        <v>9</v>
      </c>
      <c r="C95" s="25">
        <v>0</v>
      </c>
      <c r="D95" s="25">
        <v>372.5</v>
      </c>
      <c r="E95" s="25">
        <v>-25.6</v>
      </c>
      <c r="F95" s="25" t="s">
        <v>23</v>
      </c>
      <c r="G95" s="25" t="s">
        <v>23</v>
      </c>
      <c r="H95" s="25">
        <f t="shared" si="6"/>
        <v>372.5</v>
      </c>
      <c r="I95" s="25">
        <f t="shared" si="4"/>
        <v>398.1</v>
      </c>
    </row>
    <row r="96" spans="1:9" ht="31.5">
      <c r="A96" s="19" t="s">
        <v>260</v>
      </c>
      <c r="B96" s="23" t="s">
        <v>261</v>
      </c>
      <c r="C96" s="42">
        <v>3254.6</v>
      </c>
      <c r="D96" s="42">
        <v>13447.4</v>
      </c>
      <c r="E96" s="42">
        <v>5140.4</v>
      </c>
      <c r="F96" s="25" t="s">
        <v>262</v>
      </c>
      <c r="G96" s="25" t="s">
        <v>113</v>
      </c>
      <c r="H96" s="25">
        <f t="shared" si="6"/>
        <v>10192.8</v>
      </c>
      <c r="I96" s="25">
        <f t="shared" si="4"/>
        <v>8307</v>
      </c>
    </row>
    <row r="97" spans="1:9" ht="31.5">
      <c r="A97" s="19" t="s">
        <v>263</v>
      </c>
      <c r="B97" s="23" t="s">
        <v>264</v>
      </c>
      <c r="C97" s="42">
        <v>324.7</v>
      </c>
      <c r="D97" s="42">
        <v>315.8</v>
      </c>
      <c r="E97" s="42">
        <v>0</v>
      </c>
      <c r="F97" s="25">
        <f t="shared" si="7"/>
        <v>97.25900831536804</v>
      </c>
      <c r="G97" s="25" t="s">
        <v>23</v>
      </c>
      <c r="H97" s="25">
        <f t="shared" si="6"/>
        <v>-8.899999999999977</v>
      </c>
      <c r="I97" s="25">
        <f t="shared" si="4"/>
        <v>315.8</v>
      </c>
    </row>
    <row r="98" spans="1:9" ht="15.75">
      <c r="A98" s="82" t="s">
        <v>11</v>
      </c>
      <c r="B98" s="83"/>
      <c r="C98" s="21">
        <f>C34+C45+C49+C54+C65+C94</f>
        <v>166396</v>
      </c>
      <c r="D98" s="21">
        <f>D34+D45+D49+D54+D65+D94</f>
        <v>227666.60000000006</v>
      </c>
      <c r="E98" s="21">
        <f>E34+E45+E49+E54+E65+E94</f>
        <v>149582</v>
      </c>
      <c r="F98" s="21">
        <f t="shared" si="7"/>
        <v>136.82215918651895</v>
      </c>
      <c r="G98" s="21">
        <f t="shared" si="5"/>
        <v>152.20186920886206</v>
      </c>
      <c r="H98" s="21">
        <f t="shared" si="6"/>
        <v>61270.600000000064</v>
      </c>
      <c r="I98" s="21">
        <f t="shared" si="4"/>
        <v>78084.60000000006</v>
      </c>
    </row>
    <row r="99" spans="1:9" ht="31.5">
      <c r="A99" s="20" t="s">
        <v>265</v>
      </c>
      <c r="B99" s="53" t="s">
        <v>12</v>
      </c>
      <c r="C99" s="21">
        <f>C33+C98</f>
        <v>2160513.0999999996</v>
      </c>
      <c r="D99" s="21">
        <f>D33+D98</f>
        <v>2271291.1</v>
      </c>
      <c r="E99" s="21">
        <f>E33+E98</f>
        <v>1868018.3000000003</v>
      </c>
      <c r="F99" s="21">
        <f t="shared" si="7"/>
        <v>105.12739311786632</v>
      </c>
      <c r="G99" s="21">
        <f t="shared" si="5"/>
        <v>121.58826816632362</v>
      </c>
      <c r="H99" s="21">
        <f t="shared" si="6"/>
        <v>110778.00000000047</v>
      </c>
      <c r="I99" s="21">
        <f t="shared" si="4"/>
        <v>403272.7999999998</v>
      </c>
    </row>
    <row r="100" spans="1:9" ht="47.25">
      <c r="A100" s="20" t="s">
        <v>266</v>
      </c>
      <c r="B100" s="54" t="s">
        <v>13</v>
      </c>
      <c r="C100" s="21">
        <f>C101+C106+C128+C147</f>
        <v>5888232.199999999</v>
      </c>
      <c r="D100" s="21">
        <f>D101+D106+D128+D147</f>
        <v>5805826.999999999</v>
      </c>
      <c r="E100" s="21">
        <f>E101+E106+E128+E147</f>
        <v>4105577.4</v>
      </c>
      <c r="F100" s="21">
        <f t="shared" si="7"/>
        <v>98.60051035351492</v>
      </c>
      <c r="G100" s="21">
        <f t="shared" si="5"/>
        <v>141.41316639165052</v>
      </c>
      <c r="H100" s="21">
        <f t="shared" si="6"/>
        <v>-82405.20000000019</v>
      </c>
      <c r="I100" s="21">
        <f t="shared" si="4"/>
        <v>1700249.5999999992</v>
      </c>
    </row>
    <row r="101" spans="1:9" ht="31.5">
      <c r="A101" s="20" t="s">
        <v>267</v>
      </c>
      <c r="B101" s="31" t="s">
        <v>14</v>
      </c>
      <c r="C101" s="21">
        <f>SUM(C102:C105)</f>
        <v>674847.9</v>
      </c>
      <c r="D101" s="21">
        <f>SUM(D102:D105)</f>
        <v>692197.2</v>
      </c>
      <c r="E101" s="21">
        <f>SUM(E102:E105)</f>
        <v>478670.8</v>
      </c>
      <c r="F101" s="21">
        <f t="shared" si="7"/>
        <v>102.5708459639572</v>
      </c>
      <c r="G101" s="21">
        <f t="shared" si="5"/>
        <v>144.6081941910808</v>
      </c>
      <c r="H101" s="21">
        <f t="shared" si="6"/>
        <v>17349.29999999993</v>
      </c>
      <c r="I101" s="21">
        <f t="shared" si="4"/>
        <v>213526.39999999997</v>
      </c>
    </row>
    <row r="102" spans="1:9" ht="47.25">
      <c r="A102" s="19" t="s">
        <v>268</v>
      </c>
      <c r="B102" s="23" t="s">
        <v>269</v>
      </c>
      <c r="C102" s="25">
        <v>296644</v>
      </c>
      <c r="D102" s="25">
        <v>296644</v>
      </c>
      <c r="E102" s="25">
        <v>253653</v>
      </c>
      <c r="F102" s="25">
        <f t="shared" si="7"/>
        <v>100</v>
      </c>
      <c r="G102" s="25">
        <f t="shared" si="5"/>
        <v>116.94874493895205</v>
      </c>
      <c r="H102" s="25">
        <f t="shared" si="6"/>
        <v>0</v>
      </c>
      <c r="I102" s="25">
        <f t="shared" si="4"/>
        <v>42991</v>
      </c>
    </row>
    <row r="103" spans="1:9" ht="47.25">
      <c r="A103" s="19" t="s">
        <v>270</v>
      </c>
      <c r="B103" s="23" t="s">
        <v>271</v>
      </c>
      <c r="C103" s="25">
        <v>322930.8</v>
      </c>
      <c r="D103" s="25">
        <v>340280.1</v>
      </c>
      <c r="E103" s="25">
        <v>159104.8</v>
      </c>
      <c r="F103" s="25">
        <f t="shared" si="7"/>
        <v>105.37245131155034</v>
      </c>
      <c r="G103" s="25" t="s">
        <v>272</v>
      </c>
      <c r="H103" s="25">
        <f t="shared" si="6"/>
        <v>17349.29999999999</v>
      </c>
      <c r="I103" s="25">
        <f t="shared" si="4"/>
        <v>181175.3</v>
      </c>
    </row>
    <row r="104" spans="1:9" ht="63">
      <c r="A104" s="19" t="s">
        <v>273</v>
      </c>
      <c r="B104" s="23" t="s">
        <v>274</v>
      </c>
      <c r="C104" s="25">
        <v>40187.2</v>
      </c>
      <c r="D104" s="25">
        <v>40187.2</v>
      </c>
      <c r="E104" s="25">
        <v>59971.8</v>
      </c>
      <c r="F104" s="25">
        <f t="shared" si="7"/>
        <v>100</v>
      </c>
      <c r="G104" s="25">
        <f t="shared" si="5"/>
        <v>67.01016144254466</v>
      </c>
      <c r="H104" s="25">
        <f t="shared" si="6"/>
        <v>0</v>
      </c>
      <c r="I104" s="25">
        <f t="shared" si="4"/>
        <v>-19784.600000000006</v>
      </c>
    </row>
    <row r="105" spans="1:9" ht="15.75">
      <c r="A105" s="19" t="s">
        <v>275</v>
      </c>
      <c r="B105" s="23" t="s">
        <v>43</v>
      </c>
      <c r="C105" s="25">
        <v>15085.9</v>
      </c>
      <c r="D105" s="25">
        <v>15085.9</v>
      </c>
      <c r="E105" s="25">
        <v>5941.2</v>
      </c>
      <c r="F105" s="25">
        <f t="shared" si="7"/>
        <v>100</v>
      </c>
      <c r="G105" s="25" t="s">
        <v>151</v>
      </c>
      <c r="H105" s="25">
        <f t="shared" si="6"/>
        <v>0</v>
      </c>
      <c r="I105" s="25">
        <f t="shared" si="4"/>
        <v>9144.7</v>
      </c>
    </row>
    <row r="106" spans="1:9" ht="47.25">
      <c r="A106" s="43" t="s">
        <v>276</v>
      </c>
      <c r="B106" s="55" t="s">
        <v>277</v>
      </c>
      <c r="C106" s="21">
        <f>SUM(C107:C127)</f>
        <v>2288398.5999999996</v>
      </c>
      <c r="D106" s="21">
        <f>SUM(D107:D127)</f>
        <v>2202422</v>
      </c>
      <c r="E106" s="21">
        <f>SUM(E107:E127)</f>
        <v>618581.7999999998</v>
      </c>
      <c r="F106" s="21">
        <f t="shared" si="7"/>
        <v>96.24293599899949</v>
      </c>
      <c r="G106" s="21" t="s">
        <v>278</v>
      </c>
      <c r="H106" s="21">
        <f t="shared" si="6"/>
        <v>-85976.59999999963</v>
      </c>
      <c r="I106" s="21">
        <f t="shared" si="4"/>
        <v>1583840.2000000002</v>
      </c>
    </row>
    <row r="107" spans="1:9" ht="94.5">
      <c r="A107" s="19" t="s">
        <v>279</v>
      </c>
      <c r="B107" s="23" t="s">
        <v>280</v>
      </c>
      <c r="C107" s="25">
        <v>234015.3</v>
      </c>
      <c r="D107" s="25">
        <v>233982.9</v>
      </c>
      <c r="E107" s="25">
        <v>127914.8</v>
      </c>
      <c r="F107" s="25">
        <f t="shared" si="7"/>
        <v>99.9861547514201</v>
      </c>
      <c r="G107" s="25">
        <f t="shared" si="5"/>
        <v>182.9208973472968</v>
      </c>
      <c r="H107" s="25">
        <f t="shared" si="6"/>
        <v>-32.39999999999418</v>
      </c>
      <c r="I107" s="25">
        <f t="shared" si="4"/>
        <v>106068.09999999999</v>
      </c>
    </row>
    <row r="108" spans="1:9" ht="157.5">
      <c r="A108" s="18" t="s">
        <v>281</v>
      </c>
      <c r="B108" s="37" t="s">
        <v>282</v>
      </c>
      <c r="C108" s="25">
        <v>499386.3</v>
      </c>
      <c r="D108" s="25">
        <v>498161.2</v>
      </c>
      <c r="E108" s="25">
        <v>113346.9</v>
      </c>
      <c r="F108" s="25">
        <f t="shared" si="7"/>
        <v>99.75467889287312</v>
      </c>
      <c r="G108" s="25" t="s">
        <v>283</v>
      </c>
      <c r="H108" s="25">
        <f t="shared" si="6"/>
        <v>-1225.0999999999767</v>
      </c>
      <c r="I108" s="25">
        <f t="shared" si="4"/>
        <v>384814.30000000005</v>
      </c>
    </row>
    <row r="109" spans="1:9" ht="126">
      <c r="A109" s="18" t="s">
        <v>284</v>
      </c>
      <c r="B109" s="37" t="s">
        <v>285</v>
      </c>
      <c r="C109" s="25">
        <v>40357.7</v>
      </c>
      <c r="D109" s="25">
        <v>40357.7</v>
      </c>
      <c r="E109" s="25">
        <v>30095.6</v>
      </c>
      <c r="F109" s="25">
        <f t="shared" si="7"/>
        <v>100</v>
      </c>
      <c r="G109" s="25">
        <f t="shared" si="5"/>
        <v>134.0983399566714</v>
      </c>
      <c r="H109" s="25">
        <f t="shared" si="6"/>
        <v>0</v>
      </c>
      <c r="I109" s="25">
        <f t="shared" si="4"/>
        <v>10262.099999999999</v>
      </c>
    </row>
    <row r="110" spans="1:9" ht="94.5">
      <c r="A110" s="19" t="s">
        <v>286</v>
      </c>
      <c r="B110" s="44" t="s">
        <v>287</v>
      </c>
      <c r="C110" s="25">
        <v>3696.3</v>
      </c>
      <c r="D110" s="25">
        <v>3696.3</v>
      </c>
      <c r="E110" s="25">
        <v>2346.5</v>
      </c>
      <c r="F110" s="25">
        <f t="shared" si="7"/>
        <v>100</v>
      </c>
      <c r="G110" s="25">
        <f t="shared" si="5"/>
        <v>157.52397187300235</v>
      </c>
      <c r="H110" s="25">
        <f t="shared" si="6"/>
        <v>0</v>
      </c>
      <c r="I110" s="25">
        <f t="shared" si="4"/>
        <v>1349.8000000000002</v>
      </c>
    </row>
    <row r="111" spans="1:9" ht="110.25">
      <c r="A111" s="19" t="s">
        <v>288</v>
      </c>
      <c r="B111" s="44" t="s">
        <v>289</v>
      </c>
      <c r="C111" s="25">
        <v>1568.7</v>
      </c>
      <c r="D111" s="25">
        <v>1568.7</v>
      </c>
      <c r="E111" s="25">
        <v>0</v>
      </c>
      <c r="F111" s="25">
        <f t="shared" si="7"/>
        <v>100</v>
      </c>
      <c r="G111" s="25" t="s">
        <v>23</v>
      </c>
      <c r="H111" s="25">
        <f t="shared" si="6"/>
        <v>0</v>
      </c>
      <c r="I111" s="25">
        <f t="shared" si="4"/>
        <v>1568.7</v>
      </c>
    </row>
    <row r="112" spans="1:9" ht="78.75">
      <c r="A112" s="19" t="s">
        <v>290</v>
      </c>
      <c r="B112" s="44" t="s">
        <v>291</v>
      </c>
      <c r="C112" s="25">
        <v>1505.2</v>
      </c>
      <c r="D112" s="25">
        <v>1505.2</v>
      </c>
      <c r="E112" s="25">
        <v>0</v>
      </c>
      <c r="F112" s="25">
        <f t="shared" si="7"/>
        <v>100</v>
      </c>
      <c r="G112" s="25" t="s">
        <v>23</v>
      </c>
      <c r="H112" s="25">
        <f t="shared" si="6"/>
        <v>0</v>
      </c>
      <c r="I112" s="25">
        <f t="shared" si="4"/>
        <v>1505.2</v>
      </c>
    </row>
    <row r="113" spans="1:9" ht="47.25">
      <c r="A113" s="26" t="s">
        <v>292</v>
      </c>
      <c r="B113" s="44" t="s">
        <v>293</v>
      </c>
      <c r="C113" s="25">
        <v>7199.7</v>
      </c>
      <c r="D113" s="25">
        <v>7199.7</v>
      </c>
      <c r="E113" s="25">
        <v>2670.9</v>
      </c>
      <c r="F113" s="25">
        <f t="shared" si="7"/>
        <v>100</v>
      </c>
      <c r="G113" s="25">
        <f t="shared" si="5"/>
        <v>269.5608221947658</v>
      </c>
      <c r="H113" s="25">
        <f t="shared" si="6"/>
        <v>0</v>
      </c>
      <c r="I113" s="25">
        <f t="shared" si="4"/>
        <v>4528.799999999999</v>
      </c>
    </row>
    <row r="114" spans="1:9" ht="94.5">
      <c r="A114" s="19" t="s">
        <v>294</v>
      </c>
      <c r="B114" s="44" t="s">
        <v>295</v>
      </c>
      <c r="C114" s="25">
        <v>104202.5</v>
      </c>
      <c r="D114" s="25">
        <v>104202.5</v>
      </c>
      <c r="E114" s="25">
        <v>96457</v>
      </c>
      <c r="F114" s="25">
        <f t="shared" si="7"/>
        <v>100</v>
      </c>
      <c r="G114" s="25">
        <f t="shared" si="5"/>
        <v>108.03000300652104</v>
      </c>
      <c r="H114" s="25">
        <f t="shared" si="6"/>
        <v>0</v>
      </c>
      <c r="I114" s="25">
        <f t="shared" si="4"/>
        <v>7745.5</v>
      </c>
    </row>
    <row r="115" spans="1:9" ht="78.75">
      <c r="A115" s="19" t="s">
        <v>296</v>
      </c>
      <c r="B115" s="44" t="s">
        <v>297</v>
      </c>
      <c r="C115" s="25">
        <v>3337.5</v>
      </c>
      <c r="D115" s="25">
        <v>3337.5</v>
      </c>
      <c r="E115" s="25">
        <v>0</v>
      </c>
      <c r="F115" s="25">
        <f t="shared" si="7"/>
        <v>100</v>
      </c>
      <c r="G115" s="25" t="s">
        <v>23</v>
      </c>
      <c r="H115" s="25">
        <f t="shared" si="6"/>
        <v>0</v>
      </c>
      <c r="I115" s="25">
        <f t="shared" si="4"/>
        <v>3337.5</v>
      </c>
    </row>
    <row r="116" spans="1:9" ht="47.25">
      <c r="A116" s="26" t="s">
        <v>298</v>
      </c>
      <c r="B116" s="23" t="s">
        <v>299</v>
      </c>
      <c r="C116" s="25">
        <v>6144.8</v>
      </c>
      <c r="D116" s="25">
        <v>6144.8</v>
      </c>
      <c r="E116" s="25">
        <v>8581.7</v>
      </c>
      <c r="F116" s="25">
        <f t="shared" si="7"/>
        <v>100</v>
      </c>
      <c r="G116" s="25">
        <f t="shared" si="5"/>
        <v>71.60352843842129</v>
      </c>
      <c r="H116" s="25">
        <f t="shared" si="6"/>
        <v>0</v>
      </c>
      <c r="I116" s="25">
        <f t="shared" si="4"/>
        <v>-2436.9000000000005</v>
      </c>
    </row>
    <row r="117" spans="1:9" ht="31.5">
      <c r="A117" s="45" t="s">
        <v>300</v>
      </c>
      <c r="B117" s="32" t="s">
        <v>301</v>
      </c>
      <c r="C117" s="41">
        <v>0</v>
      </c>
      <c r="D117" s="41">
        <v>0</v>
      </c>
      <c r="E117" s="25">
        <v>399.6</v>
      </c>
      <c r="F117" s="25" t="s">
        <v>23</v>
      </c>
      <c r="G117" s="25">
        <f t="shared" si="5"/>
        <v>0</v>
      </c>
      <c r="H117" s="25">
        <f t="shared" si="6"/>
        <v>0</v>
      </c>
      <c r="I117" s="25">
        <f t="shared" si="4"/>
        <v>-399.6</v>
      </c>
    </row>
    <row r="118" spans="1:9" ht="31.5">
      <c r="A118" s="46" t="s">
        <v>302</v>
      </c>
      <c r="B118" s="32" t="s">
        <v>303</v>
      </c>
      <c r="C118" s="41">
        <v>1117.2</v>
      </c>
      <c r="D118" s="41">
        <v>1117.2</v>
      </c>
      <c r="E118" s="41">
        <v>10880.8</v>
      </c>
      <c r="F118" s="25">
        <f t="shared" si="7"/>
        <v>100</v>
      </c>
      <c r="G118" s="25">
        <f t="shared" si="5"/>
        <v>10.267627380339682</v>
      </c>
      <c r="H118" s="25">
        <f t="shared" si="6"/>
        <v>0</v>
      </c>
      <c r="I118" s="25">
        <f t="shared" si="4"/>
        <v>-9763.599999999999</v>
      </c>
    </row>
    <row r="119" spans="1:9" ht="47.25">
      <c r="A119" s="19" t="s">
        <v>304</v>
      </c>
      <c r="B119" s="23" t="s">
        <v>305</v>
      </c>
      <c r="C119" s="25">
        <v>59432.4</v>
      </c>
      <c r="D119" s="25">
        <v>59432.4</v>
      </c>
      <c r="E119" s="25">
        <v>46953.1</v>
      </c>
      <c r="F119" s="25">
        <f t="shared" si="7"/>
        <v>100</v>
      </c>
      <c r="G119" s="25">
        <f t="shared" si="5"/>
        <v>126.57822380204928</v>
      </c>
      <c r="H119" s="25">
        <f t="shared" si="6"/>
        <v>0</v>
      </c>
      <c r="I119" s="25">
        <f t="shared" si="4"/>
        <v>12479.300000000003</v>
      </c>
    </row>
    <row r="120" spans="1:9" ht="47.25">
      <c r="A120" s="46" t="s">
        <v>306</v>
      </c>
      <c r="B120" s="32" t="s">
        <v>307</v>
      </c>
      <c r="C120" s="41">
        <v>4525.8</v>
      </c>
      <c r="D120" s="41">
        <v>4525.8</v>
      </c>
      <c r="E120" s="41">
        <v>0</v>
      </c>
      <c r="F120" s="25">
        <f t="shared" si="7"/>
        <v>100</v>
      </c>
      <c r="G120" s="25" t="s">
        <v>23</v>
      </c>
      <c r="H120" s="25">
        <f t="shared" si="6"/>
        <v>0</v>
      </c>
      <c r="I120" s="25">
        <f t="shared" si="4"/>
        <v>4525.8</v>
      </c>
    </row>
    <row r="121" spans="1:9" ht="47.25">
      <c r="A121" s="46" t="s">
        <v>308</v>
      </c>
      <c r="B121" s="32" t="s">
        <v>309</v>
      </c>
      <c r="C121" s="41">
        <v>32911.4</v>
      </c>
      <c r="D121" s="41">
        <v>26201.8</v>
      </c>
      <c r="E121" s="41">
        <v>0</v>
      </c>
      <c r="F121" s="25">
        <f t="shared" si="7"/>
        <v>79.61314316619773</v>
      </c>
      <c r="G121" s="25" t="s">
        <v>23</v>
      </c>
      <c r="H121" s="25">
        <f t="shared" si="6"/>
        <v>-6709.600000000002</v>
      </c>
      <c r="I121" s="25">
        <f t="shared" si="4"/>
        <v>26201.8</v>
      </c>
    </row>
    <row r="122" spans="1:9" ht="47.25">
      <c r="A122" s="18" t="s">
        <v>310</v>
      </c>
      <c r="B122" s="47" t="s">
        <v>311</v>
      </c>
      <c r="C122" s="42">
        <v>85829.5</v>
      </c>
      <c r="D122" s="42">
        <v>85829.5</v>
      </c>
      <c r="E122" s="25">
        <v>47456.6</v>
      </c>
      <c r="F122" s="25">
        <f t="shared" si="7"/>
        <v>100</v>
      </c>
      <c r="G122" s="25">
        <f t="shared" si="5"/>
        <v>180.85893216117464</v>
      </c>
      <c r="H122" s="25">
        <f t="shared" si="6"/>
        <v>0</v>
      </c>
      <c r="I122" s="25">
        <f t="shared" si="4"/>
        <v>38372.9</v>
      </c>
    </row>
    <row r="123" spans="1:9" ht="15.75">
      <c r="A123" s="19" t="s">
        <v>312</v>
      </c>
      <c r="B123" s="23" t="s">
        <v>313</v>
      </c>
      <c r="C123" s="25">
        <v>1104312.2</v>
      </c>
      <c r="D123" s="25">
        <v>1026536</v>
      </c>
      <c r="E123" s="25">
        <v>55506.3</v>
      </c>
      <c r="F123" s="25">
        <f t="shared" si="7"/>
        <v>92.95704602376031</v>
      </c>
      <c r="G123" s="25" t="s">
        <v>314</v>
      </c>
      <c r="H123" s="25">
        <f t="shared" si="6"/>
        <v>-77776.19999999995</v>
      </c>
      <c r="I123" s="25">
        <f t="shared" si="4"/>
        <v>971029.7</v>
      </c>
    </row>
    <row r="124" spans="1:9" ht="15.75">
      <c r="A124" s="19" t="s">
        <v>315</v>
      </c>
      <c r="B124" s="23" t="s">
        <v>316</v>
      </c>
      <c r="C124" s="25">
        <v>25368.7</v>
      </c>
      <c r="D124" s="25">
        <v>25368.7</v>
      </c>
      <c r="E124" s="25">
        <v>22878.7</v>
      </c>
      <c r="F124" s="25">
        <f t="shared" si="7"/>
        <v>100</v>
      </c>
      <c r="G124" s="25">
        <f t="shared" si="5"/>
        <v>110.88348551272583</v>
      </c>
      <c r="H124" s="25">
        <f t="shared" si="6"/>
        <v>0</v>
      </c>
      <c r="I124" s="25">
        <f t="shared" si="4"/>
        <v>2490</v>
      </c>
    </row>
    <row r="125" spans="1:9" ht="15.75">
      <c r="A125" s="19" t="s">
        <v>317</v>
      </c>
      <c r="B125" s="23" t="s">
        <v>313</v>
      </c>
      <c r="C125" s="25">
        <v>9417.8</v>
      </c>
      <c r="D125" s="25">
        <v>9417.8</v>
      </c>
      <c r="E125" s="25">
        <v>7550.7</v>
      </c>
      <c r="F125" s="25">
        <f t="shared" si="7"/>
        <v>100</v>
      </c>
      <c r="G125" s="25">
        <f t="shared" si="5"/>
        <v>124.72750870780192</v>
      </c>
      <c r="H125" s="25">
        <f t="shared" si="6"/>
        <v>0</v>
      </c>
      <c r="I125" s="25">
        <f t="shared" si="4"/>
        <v>1867.0999999999995</v>
      </c>
    </row>
    <row r="126" spans="1:9" ht="15.75">
      <c r="A126" s="19" t="s">
        <v>318</v>
      </c>
      <c r="B126" s="23" t="s">
        <v>313</v>
      </c>
      <c r="C126" s="25">
        <v>49426.3</v>
      </c>
      <c r="D126" s="25">
        <v>49193</v>
      </c>
      <c r="E126" s="25">
        <v>39691</v>
      </c>
      <c r="F126" s="25">
        <f t="shared" si="7"/>
        <v>99.52798408944226</v>
      </c>
      <c r="G126" s="25">
        <f t="shared" si="5"/>
        <v>123.93993600564359</v>
      </c>
      <c r="H126" s="25">
        <f t="shared" si="6"/>
        <v>-233.3000000000029</v>
      </c>
      <c r="I126" s="25">
        <f t="shared" si="4"/>
        <v>9502</v>
      </c>
    </row>
    <row r="127" spans="1:9" ht="15.75">
      <c r="A127" s="19" t="s">
        <v>319</v>
      </c>
      <c r="B127" s="23" t="s">
        <v>313</v>
      </c>
      <c r="C127" s="25">
        <v>14643.3</v>
      </c>
      <c r="D127" s="25">
        <v>14643.3</v>
      </c>
      <c r="E127" s="25">
        <v>5851.6</v>
      </c>
      <c r="F127" s="25">
        <f t="shared" si="7"/>
        <v>100</v>
      </c>
      <c r="G127" s="25" t="s">
        <v>151</v>
      </c>
      <c r="H127" s="25">
        <f t="shared" si="6"/>
        <v>0</v>
      </c>
      <c r="I127" s="25">
        <f t="shared" si="4"/>
        <v>8791.699999999999</v>
      </c>
    </row>
    <row r="128" spans="1:9" ht="31.5">
      <c r="A128" s="20" t="s">
        <v>320</v>
      </c>
      <c r="B128" s="31" t="s">
        <v>321</v>
      </c>
      <c r="C128" s="21">
        <f>SUM(C129:C146)</f>
        <v>2836424.8</v>
      </c>
      <c r="D128" s="21">
        <f>SUM(D129:D146)</f>
        <v>2822680.4999999995</v>
      </c>
      <c r="E128" s="21">
        <f>SUM(E129:E146)</f>
        <v>2917667.6999999997</v>
      </c>
      <c r="F128" s="21">
        <f t="shared" si="7"/>
        <v>99.51543576970558</v>
      </c>
      <c r="G128" s="21">
        <f t="shared" si="5"/>
        <v>96.74441335454343</v>
      </c>
      <c r="H128" s="21">
        <f t="shared" si="6"/>
        <v>-13744.30000000028</v>
      </c>
      <c r="I128" s="21">
        <f t="shared" si="4"/>
        <v>-94987.20000000019</v>
      </c>
    </row>
    <row r="129" spans="1:9" ht="63">
      <c r="A129" s="19" t="s">
        <v>322</v>
      </c>
      <c r="B129" s="23" t="s">
        <v>323</v>
      </c>
      <c r="C129" s="25">
        <v>9281.9</v>
      </c>
      <c r="D129" s="25">
        <v>9281.9</v>
      </c>
      <c r="E129" s="25">
        <v>8419.1</v>
      </c>
      <c r="F129" s="25">
        <f t="shared" si="7"/>
        <v>100</v>
      </c>
      <c r="G129" s="25">
        <f t="shared" si="5"/>
        <v>110.24812628428215</v>
      </c>
      <c r="H129" s="25">
        <f t="shared" si="6"/>
        <v>0</v>
      </c>
      <c r="I129" s="25">
        <f t="shared" si="4"/>
        <v>862.7999999999993</v>
      </c>
    </row>
    <row r="130" spans="1:9" ht="63">
      <c r="A130" s="19" t="s">
        <v>324</v>
      </c>
      <c r="B130" s="23" t="s">
        <v>325</v>
      </c>
      <c r="C130" s="25">
        <v>165565.7</v>
      </c>
      <c r="D130" s="25">
        <v>159021.7</v>
      </c>
      <c r="E130" s="25">
        <v>242499.1</v>
      </c>
      <c r="F130" s="25">
        <f t="shared" si="7"/>
        <v>96.04749051282965</v>
      </c>
      <c r="G130" s="25">
        <f t="shared" si="5"/>
        <v>65.57620213848216</v>
      </c>
      <c r="H130" s="25">
        <f t="shared" si="6"/>
        <v>-6544</v>
      </c>
      <c r="I130" s="25">
        <f t="shared" si="4"/>
        <v>-83477.4</v>
      </c>
    </row>
    <row r="131" spans="1:9" ht="47.25">
      <c r="A131" s="46" t="s">
        <v>326</v>
      </c>
      <c r="B131" s="32" t="s">
        <v>327</v>
      </c>
      <c r="C131" s="25">
        <v>5853.7</v>
      </c>
      <c r="D131" s="25">
        <v>5853.6</v>
      </c>
      <c r="E131" s="25">
        <v>4036.3</v>
      </c>
      <c r="F131" s="25">
        <f t="shared" si="7"/>
        <v>99.99829167876729</v>
      </c>
      <c r="G131" s="25">
        <f t="shared" si="5"/>
        <v>145.02390803458613</v>
      </c>
      <c r="H131" s="25">
        <f t="shared" si="6"/>
        <v>-0.0999999999994543</v>
      </c>
      <c r="I131" s="25">
        <f t="shared" si="4"/>
        <v>1817.3000000000002</v>
      </c>
    </row>
    <row r="132" spans="1:9" ht="47.25">
      <c r="A132" s="46" t="s">
        <v>328</v>
      </c>
      <c r="B132" s="32" t="s">
        <v>327</v>
      </c>
      <c r="C132" s="25">
        <v>552018.7</v>
      </c>
      <c r="D132" s="25">
        <v>550891.4</v>
      </c>
      <c r="E132" s="25">
        <v>586846.5</v>
      </c>
      <c r="F132" s="25">
        <f t="shared" si="7"/>
        <v>99.79578590362974</v>
      </c>
      <c r="G132" s="25">
        <f t="shared" si="5"/>
        <v>93.8731678556488</v>
      </c>
      <c r="H132" s="25">
        <f t="shared" si="6"/>
        <v>-1127.2999999999302</v>
      </c>
      <c r="I132" s="25">
        <f t="shared" si="4"/>
        <v>-35955.09999999998</v>
      </c>
    </row>
    <row r="133" spans="1:9" ht="47.25">
      <c r="A133" s="46" t="s">
        <v>329</v>
      </c>
      <c r="B133" s="32" t="s">
        <v>327</v>
      </c>
      <c r="C133" s="25">
        <v>1746770</v>
      </c>
      <c r="D133" s="25">
        <v>1745335.2</v>
      </c>
      <c r="E133" s="25">
        <v>1673867.5</v>
      </c>
      <c r="F133" s="25">
        <f t="shared" si="7"/>
        <v>99.91785982127011</v>
      </c>
      <c r="G133" s="25">
        <f t="shared" si="5"/>
        <v>104.26961512784017</v>
      </c>
      <c r="H133" s="25">
        <f t="shared" si="6"/>
        <v>-1434.8000000000466</v>
      </c>
      <c r="I133" s="25">
        <f t="shared" si="4"/>
        <v>71467.69999999995</v>
      </c>
    </row>
    <row r="134" spans="1:9" ht="63">
      <c r="A134" s="48" t="s">
        <v>330</v>
      </c>
      <c r="B134" s="49" t="s">
        <v>331</v>
      </c>
      <c r="C134" s="50">
        <v>96052.1</v>
      </c>
      <c r="D134" s="50">
        <v>95783.1</v>
      </c>
      <c r="E134" s="25">
        <v>93601</v>
      </c>
      <c r="F134" s="25">
        <f t="shared" si="7"/>
        <v>99.71994365557859</v>
      </c>
      <c r="G134" s="25">
        <f t="shared" si="5"/>
        <v>102.33127851198172</v>
      </c>
      <c r="H134" s="25">
        <f t="shared" si="6"/>
        <v>-269</v>
      </c>
      <c r="I134" s="25">
        <f aca="true" t="shared" si="8" ref="I134:I166">D134-E134</f>
        <v>2182.100000000006</v>
      </c>
    </row>
    <row r="135" spans="1:9" ht="110.25">
      <c r="A135" s="46" t="s">
        <v>332</v>
      </c>
      <c r="B135" s="23" t="s">
        <v>333</v>
      </c>
      <c r="C135" s="25">
        <v>26400.9</v>
      </c>
      <c r="D135" s="25">
        <v>26400.9</v>
      </c>
      <c r="E135" s="25">
        <v>29274.7</v>
      </c>
      <c r="F135" s="25">
        <f t="shared" si="7"/>
        <v>100</v>
      </c>
      <c r="G135" s="25">
        <f aca="true" t="shared" si="9" ref="G135:G166">D135/E135*100</f>
        <v>90.18333236548966</v>
      </c>
      <c r="H135" s="25">
        <f aca="true" t="shared" si="10" ref="H135:H166">D135-C135</f>
        <v>0</v>
      </c>
      <c r="I135" s="25">
        <f t="shared" si="8"/>
        <v>-2873.7999999999993</v>
      </c>
    </row>
    <row r="136" spans="1:9" ht="94.5">
      <c r="A136" s="45" t="s">
        <v>334</v>
      </c>
      <c r="B136" s="23" t="s">
        <v>335</v>
      </c>
      <c r="C136" s="25">
        <v>99667.4</v>
      </c>
      <c r="D136" s="25">
        <v>98730.7</v>
      </c>
      <c r="E136" s="25">
        <v>52390.5</v>
      </c>
      <c r="F136" s="25">
        <f aca="true" t="shared" si="11" ref="F136:F166">D136/C136*100</f>
        <v>99.06017413918694</v>
      </c>
      <c r="G136" s="25">
        <f t="shared" si="9"/>
        <v>188.45153224344108</v>
      </c>
      <c r="H136" s="25">
        <f t="shared" si="10"/>
        <v>-936.6999999999971</v>
      </c>
      <c r="I136" s="25">
        <f t="shared" si="8"/>
        <v>46340.2</v>
      </c>
    </row>
    <row r="137" spans="1:9" ht="78.75">
      <c r="A137" s="45" t="s">
        <v>336</v>
      </c>
      <c r="B137" s="23" t="s">
        <v>337</v>
      </c>
      <c r="C137" s="25">
        <v>166.8</v>
      </c>
      <c r="D137" s="25">
        <v>166.8</v>
      </c>
      <c r="E137" s="25">
        <v>16.9</v>
      </c>
      <c r="F137" s="25">
        <f t="shared" si="11"/>
        <v>100</v>
      </c>
      <c r="G137" s="25" t="s">
        <v>338</v>
      </c>
      <c r="H137" s="25">
        <f t="shared" si="10"/>
        <v>0</v>
      </c>
      <c r="I137" s="25">
        <f t="shared" si="8"/>
        <v>149.9</v>
      </c>
    </row>
    <row r="138" spans="1:9" ht="85.5" customHeight="1">
      <c r="A138" s="19" t="s">
        <v>339</v>
      </c>
      <c r="B138" s="23" t="s">
        <v>340</v>
      </c>
      <c r="C138" s="25">
        <v>0</v>
      </c>
      <c r="D138" s="25">
        <v>0</v>
      </c>
      <c r="E138" s="25">
        <v>1713.9</v>
      </c>
      <c r="F138" s="25" t="s">
        <v>23</v>
      </c>
      <c r="G138" s="25">
        <f t="shared" si="9"/>
        <v>0</v>
      </c>
      <c r="H138" s="25">
        <f t="shared" si="10"/>
        <v>0</v>
      </c>
      <c r="I138" s="25">
        <f t="shared" si="8"/>
        <v>-1713.9</v>
      </c>
    </row>
    <row r="139" spans="1:9" ht="94.5">
      <c r="A139" s="46" t="s">
        <v>341</v>
      </c>
      <c r="B139" s="32" t="s">
        <v>342</v>
      </c>
      <c r="C139" s="25">
        <v>15867</v>
      </c>
      <c r="D139" s="25">
        <v>15866.9</v>
      </c>
      <c r="E139" s="25">
        <v>15467.8</v>
      </c>
      <c r="F139" s="25">
        <f t="shared" si="11"/>
        <v>99.99936976113946</v>
      </c>
      <c r="G139" s="25">
        <f t="shared" si="9"/>
        <v>102.58019886473836</v>
      </c>
      <c r="H139" s="25">
        <f t="shared" si="10"/>
        <v>-0.1000000000003638</v>
      </c>
      <c r="I139" s="25">
        <f t="shared" si="8"/>
        <v>399.10000000000036</v>
      </c>
    </row>
    <row r="140" spans="1:9" ht="47.25">
      <c r="A140" s="19" t="s">
        <v>343</v>
      </c>
      <c r="B140" s="32" t="s">
        <v>344</v>
      </c>
      <c r="C140" s="25">
        <v>92943.8</v>
      </c>
      <c r="D140" s="25">
        <v>89581.9</v>
      </c>
      <c r="E140" s="25">
        <v>92312.4</v>
      </c>
      <c r="F140" s="25">
        <f t="shared" si="11"/>
        <v>96.38286792663952</v>
      </c>
      <c r="G140" s="25">
        <f t="shared" si="9"/>
        <v>97.04210918576486</v>
      </c>
      <c r="H140" s="25">
        <f t="shared" si="10"/>
        <v>-3361.9000000000087</v>
      </c>
      <c r="I140" s="25">
        <f t="shared" si="8"/>
        <v>-2730.5</v>
      </c>
    </row>
    <row r="141" spans="1:9" ht="78.75">
      <c r="A141" s="19" t="s">
        <v>345</v>
      </c>
      <c r="B141" s="23" t="s">
        <v>346</v>
      </c>
      <c r="C141" s="25">
        <v>0</v>
      </c>
      <c r="D141" s="25">
        <v>0</v>
      </c>
      <c r="E141" s="25">
        <v>65.7</v>
      </c>
      <c r="F141" s="25" t="s">
        <v>23</v>
      </c>
      <c r="G141" s="25">
        <f t="shared" si="9"/>
        <v>0</v>
      </c>
      <c r="H141" s="25">
        <f t="shared" si="10"/>
        <v>0</v>
      </c>
      <c r="I141" s="25">
        <f t="shared" si="8"/>
        <v>-65.7</v>
      </c>
    </row>
    <row r="142" spans="1:9" ht="130.5" customHeight="1">
      <c r="A142" s="19" t="s">
        <v>347</v>
      </c>
      <c r="B142" s="23" t="s">
        <v>348</v>
      </c>
      <c r="C142" s="25">
        <v>0</v>
      </c>
      <c r="D142" s="25">
        <v>0</v>
      </c>
      <c r="E142" s="25">
        <v>92325.3</v>
      </c>
      <c r="F142" s="25" t="s">
        <v>23</v>
      </c>
      <c r="G142" s="25">
        <f t="shared" si="9"/>
        <v>0</v>
      </c>
      <c r="H142" s="25">
        <f t="shared" si="10"/>
        <v>0</v>
      </c>
      <c r="I142" s="25">
        <f t="shared" si="8"/>
        <v>-92325.3</v>
      </c>
    </row>
    <row r="143" spans="1:9" ht="63">
      <c r="A143" s="19" t="s">
        <v>349</v>
      </c>
      <c r="B143" s="23" t="s">
        <v>350</v>
      </c>
      <c r="C143" s="25">
        <v>17714.1</v>
      </c>
      <c r="D143" s="25">
        <v>17714.1</v>
      </c>
      <c r="E143" s="25">
        <v>17770.5</v>
      </c>
      <c r="F143" s="25">
        <f t="shared" si="11"/>
        <v>100</v>
      </c>
      <c r="G143" s="25">
        <f t="shared" si="9"/>
        <v>99.68262007259221</v>
      </c>
      <c r="H143" s="25">
        <f t="shared" si="10"/>
        <v>0</v>
      </c>
      <c r="I143" s="25">
        <f t="shared" si="8"/>
        <v>-56.400000000001455</v>
      </c>
    </row>
    <row r="144" spans="1:9" ht="47.25">
      <c r="A144" s="26" t="s">
        <v>351</v>
      </c>
      <c r="B144" s="23" t="s">
        <v>352</v>
      </c>
      <c r="C144" s="25">
        <v>0</v>
      </c>
      <c r="D144" s="25">
        <v>0</v>
      </c>
      <c r="E144" s="25">
        <v>1361.1</v>
      </c>
      <c r="F144" s="25" t="s">
        <v>23</v>
      </c>
      <c r="G144" s="25">
        <f t="shared" si="9"/>
        <v>0</v>
      </c>
      <c r="H144" s="25">
        <f t="shared" si="10"/>
        <v>0</v>
      </c>
      <c r="I144" s="25">
        <f t="shared" si="8"/>
        <v>-1361.1</v>
      </c>
    </row>
    <row r="145" spans="1:9" ht="47.25">
      <c r="A145" s="46" t="s">
        <v>353</v>
      </c>
      <c r="B145" s="32" t="s">
        <v>354</v>
      </c>
      <c r="C145" s="25">
        <v>7891.1</v>
      </c>
      <c r="D145" s="25">
        <v>7891</v>
      </c>
      <c r="E145" s="25">
        <v>5543.8</v>
      </c>
      <c r="F145" s="25">
        <f t="shared" si="11"/>
        <v>99.99873274955328</v>
      </c>
      <c r="G145" s="25">
        <f t="shared" si="9"/>
        <v>142.33918972545908</v>
      </c>
      <c r="H145" s="25">
        <f t="shared" si="10"/>
        <v>-0.1000000000003638</v>
      </c>
      <c r="I145" s="25">
        <f t="shared" si="8"/>
        <v>2347.2</v>
      </c>
    </row>
    <row r="146" spans="1:9" ht="31.5">
      <c r="A146" s="19" t="s">
        <v>355</v>
      </c>
      <c r="B146" s="23" t="s">
        <v>356</v>
      </c>
      <c r="C146" s="25">
        <v>231.6</v>
      </c>
      <c r="D146" s="25">
        <v>161.3</v>
      </c>
      <c r="E146" s="25">
        <v>155.6</v>
      </c>
      <c r="F146" s="25">
        <f t="shared" si="11"/>
        <v>69.64594127806564</v>
      </c>
      <c r="G146" s="25">
        <f t="shared" si="9"/>
        <v>103.66323907455013</v>
      </c>
      <c r="H146" s="25">
        <f t="shared" si="10"/>
        <v>-70.29999999999998</v>
      </c>
      <c r="I146" s="25">
        <f t="shared" si="8"/>
        <v>5.700000000000017</v>
      </c>
    </row>
    <row r="147" spans="1:9" ht="15.75">
      <c r="A147" s="20" t="s">
        <v>357</v>
      </c>
      <c r="B147" s="31" t="s">
        <v>16</v>
      </c>
      <c r="C147" s="21">
        <f>SUM(C148:C153)</f>
        <v>88560.90000000001</v>
      </c>
      <c r="D147" s="21">
        <f>SUM(D148:D153)</f>
        <v>88527.3</v>
      </c>
      <c r="E147" s="21">
        <f>SUM(E148:E153)</f>
        <v>90657.09999999999</v>
      </c>
      <c r="F147" s="21">
        <f t="shared" si="11"/>
        <v>99.96206000616525</v>
      </c>
      <c r="G147" s="21">
        <f t="shared" si="9"/>
        <v>97.65070799749827</v>
      </c>
      <c r="H147" s="21">
        <f t="shared" si="10"/>
        <v>-33.60000000000582</v>
      </c>
      <c r="I147" s="21">
        <f t="shared" si="8"/>
        <v>-2129.7999999999884</v>
      </c>
    </row>
    <row r="148" spans="1:9" ht="110.25">
      <c r="A148" s="26" t="s">
        <v>358</v>
      </c>
      <c r="B148" s="23" t="s">
        <v>359</v>
      </c>
      <c r="C148" s="25">
        <v>2737.5</v>
      </c>
      <c r="D148" s="25">
        <v>2737.5</v>
      </c>
      <c r="E148" s="25">
        <v>0</v>
      </c>
      <c r="F148" s="25">
        <f t="shared" si="11"/>
        <v>100</v>
      </c>
      <c r="G148" s="25" t="s">
        <v>23</v>
      </c>
      <c r="H148" s="25">
        <f t="shared" si="10"/>
        <v>0</v>
      </c>
      <c r="I148" s="25">
        <f t="shared" si="8"/>
        <v>2737.5</v>
      </c>
    </row>
    <row r="149" spans="1:9" ht="94.5">
      <c r="A149" s="26" t="s">
        <v>360</v>
      </c>
      <c r="B149" s="23" t="s">
        <v>361</v>
      </c>
      <c r="C149" s="25">
        <v>80644.6</v>
      </c>
      <c r="D149" s="25">
        <v>80644.6</v>
      </c>
      <c r="E149" s="25">
        <v>77925.9</v>
      </c>
      <c r="F149" s="25">
        <f t="shared" si="11"/>
        <v>100</v>
      </c>
      <c r="G149" s="25">
        <f t="shared" si="9"/>
        <v>103.48882720635888</v>
      </c>
      <c r="H149" s="25">
        <f t="shared" si="10"/>
        <v>0</v>
      </c>
      <c r="I149" s="25">
        <f t="shared" si="8"/>
        <v>2718.7000000000116</v>
      </c>
    </row>
    <row r="150" spans="1:9" ht="47.25">
      <c r="A150" s="26" t="s">
        <v>362</v>
      </c>
      <c r="B150" s="23" t="s">
        <v>363</v>
      </c>
      <c r="C150" s="25">
        <v>0</v>
      </c>
      <c r="D150" s="25">
        <v>0</v>
      </c>
      <c r="E150" s="25">
        <v>5000</v>
      </c>
      <c r="F150" s="25" t="s">
        <v>23</v>
      </c>
      <c r="G150" s="25">
        <f t="shared" si="9"/>
        <v>0</v>
      </c>
      <c r="H150" s="25">
        <f t="shared" si="10"/>
        <v>0</v>
      </c>
      <c r="I150" s="25">
        <f t="shared" si="8"/>
        <v>-5000</v>
      </c>
    </row>
    <row r="151" spans="1:9" ht="31.5">
      <c r="A151" s="46" t="s">
        <v>364</v>
      </c>
      <c r="B151" s="23" t="s">
        <v>365</v>
      </c>
      <c r="C151" s="25">
        <v>4456.8</v>
      </c>
      <c r="D151" s="25">
        <v>4456.8</v>
      </c>
      <c r="E151" s="25">
        <v>7532.8</v>
      </c>
      <c r="F151" s="25">
        <f t="shared" si="11"/>
        <v>100</v>
      </c>
      <c r="G151" s="25">
        <f t="shared" si="9"/>
        <v>59.16525063721325</v>
      </c>
      <c r="H151" s="25">
        <f t="shared" si="10"/>
        <v>0</v>
      </c>
      <c r="I151" s="25">
        <f t="shared" si="8"/>
        <v>-3076</v>
      </c>
    </row>
    <row r="152" spans="1:9" ht="31.5">
      <c r="A152" s="46" t="s">
        <v>366</v>
      </c>
      <c r="B152" s="23" t="s">
        <v>365</v>
      </c>
      <c r="C152" s="25">
        <v>697</v>
      </c>
      <c r="D152" s="25">
        <v>663.4</v>
      </c>
      <c r="E152" s="25">
        <v>198.4</v>
      </c>
      <c r="F152" s="25">
        <f t="shared" si="11"/>
        <v>95.1793400286944</v>
      </c>
      <c r="G152" s="25" t="s">
        <v>367</v>
      </c>
      <c r="H152" s="25">
        <f t="shared" si="10"/>
        <v>-33.60000000000002</v>
      </c>
      <c r="I152" s="25">
        <f t="shared" si="8"/>
        <v>465</v>
      </c>
    </row>
    <row r="153" spans="1:9" ht="31.5">
      <c r="A153" s="46" t="s">
        <v>368</v>
      </c>
      <c r="B153" s="23" t="s">
        <v>365</v>
      </c>
      <c r="C153" s="25">
        <v>25</v>
      </c>
      <c r="D153" s="25">
        <v>25</v>
      </c>
      <c r="E153" s="25">
        <v>0</v>
      </c>
      <c r="F153" s="25">
        <f t="shared" si="11"/>
        <v>100</v>
      </c>
      <c r="G153" s="25" t="s">
        <v>23</v>
      </c>
      <c r="H153" s="25">
        <f t="shared" si="10"/>
        <v>0</v>
      </c>
      <c r="I153" s="25">
        <f t="shared" si="8"/>
        <v>25</v>
      </c>
    </row>
    <row r="154" spans="1:9" ht="31.5">
      <c r="A154" s="20" t="s">
        <v>369</v>
      </c>
      <c r="B154" s="31" t="s">
        <v>27</v>
      </c>
      <c r="C154" s="21">
        <f>SUM(C155:C158)</f>
        <v>1114.3</v>
      </c>
      <c r="D154" s="21">
        <f>SUM(D155:D158)</f>
        <v>1114.3</v>
      </c>
      <c r="E154" s="21">
        <f>SUM(E155:E158)</f>
        <v>235</v>
      </c>
      <c r="F154" s="21">
        <f t="shared" si="11"/>
        <v>100</v>
      </c>
      <c r="G154" s="21" t="s">
        <v>370</v>
      </c>
      <c r="H154" s="21">
        <f t="shared" si="10"/>
        <v>0</v>
      </c>
      <c r="I154" s="21">
        <f t="shared" si="8"/>
        <v>879.3</v>
      </c>
    </row>
    <row r="155" spans="1:9" ht="47.25">
      <c r="A155" s="26" t="s">
        <v>371</v>
      </c>
      <c r="B155" s="23" t="s">
        <v>372</v>
      </c>
      <c r="C155" s="25">
        <v>778.8</v>
      </c>
      <c r="D155" s="25">
        <v>778.8</v>
      </c>
      <c r="E155" s="25">
        <v>0</v>
      </c>
      <c r="F155" s="25">
        <f t="shared" si="11"/>
        <v>100</v>
      </c>
      <c r="G155" s="25" t="s">
        <v>23</v>
      </c>
      <c r="H155" s="25">
        <f t="shared" si="10"/>
        <v>0</v>
      </c>
      <c r="I155" s="25">
        <f t="shared" si="8"/>
        <v>778.8</v>
      </c>
    </row>
    <row r="156" spans="1:9" ht="63">
      <c r="A156" s="26" t="s">
        <v>373</v>
      </c>
      <c r="B156" s="23" t="s">
        <v>374</v>
      </c>
      <c r="C156" s="25">
        <v>28</v>
      </c>
      <c r="D156" s="25">
        <v>28</v>
      </c>
      <c r="E156" s="25">
        <v>0</v>
      </c>
      <c r="F156" s="25">
        <f t="shared" si="11"/>
        <v>100</v>
      </c>
      <c r="G156" s="25" t="s">
        <v>23</v>
      </c>
      <c r="H156" s="25">
        <f t="shared" si="10"/>
        <v>0</v>
      </c>
      <c r="I156" s="25">
        <f t="shared" si="8"/>
        <v>28</v>
      </c>
    </row>
    <row r="157" spans="1:9" ht="63">
      <c r="A157" s="26" t="s">
        <v>375</v>
      </c>
      <c r="B157" s="23" t="s">
        <v>374</v>
      </c>
      <c r="C157" s="25">
        <v>297.5</v>
      </c>
      <c r="D157" s="25">
        <v>297.5</v>
      </c>
      <c r="E157" s="25">
        <v>225</v>
      </c>
      <c r="F157" s="25">
        <f t="shared" si="11"/>
        <v>100</v>
      </c>
      <c r="G157" s="25">
        <f t="shared" si="9"/>
        <v>132.22222222222223</v>
      </c>
      <c r="H157" s="25">
        <f t="shared" si="10"/>
        <v>0</v>
      </c>
      <c r="I157" s="25">
        <f t="shared" si="8"/>
        <v>72.5</v>
      </c>
    </row>
    <row r="158" spans="1:9" ht="63">
      <c r="A158" s="26" t="s">
        <v>376</v>
      </c>
      <c r="B158" s="23" t="s">
        <v>374</v>
      </c>
      <c r="C158" s="25">
        <v>10</v>
      </c>
      <c r="D158" s="25">
        <v>10</v>
      </c>
      <c r="E158" s="25">
        <v>10</v>
      </c>
      <c r="F158" s="25">
        <f t="shared" si="11"/>
        <v>100</v>
      </c>
      <c r="G158" s="25">
        <f t="shared" si="9"/>
        <v>100</v>
      </c>
      <c r="H158" s="25">
        <f t="shared" si="10"/>
        <v>0</v>
      </c>
      <c r="I158" s="25">
        <f t="shared" si="8"/>
        <v>0</v>
      </c>
    </row>
    <row r="159" spans="1:9" ht="15.75">
      <c r="A159" s="20" t="s">
        <v>377</v>
      </c>
      <c r="B159" s="31" t="s">
        <v>17</v>
      </c>
      <c r="C159" s="21">
        <f>SUM(C160:C162)</f>
        <v>75.4</v>
      </c>
      <c r="D159" s="21">
        <f>SUM(D160:D162)</f>
        <v>75.4</v>
      </c>
      <c r="E159" s="21">
        <f>SUM(E160:E162)</f>
        <v>6.5</v>
      </c>
      <c r="F159" s="21">
        <f t="shared" si="11"/>
        <v>100</v>
      </c>
      <c r="G159" s="21" t="s">
        <v>378</v>
      </c>
      <c r="H159" s="21">
        <f t="shared" si="10"/>
        <v>0</v>
      </c>
      <c r="I159" s="21">
        <f>D159-E159</f>
        <v>68.9</v>
      </c>
    </row>
    <row r="160" spans="1:9" ht="63">
      <c r="A160" s="19" t="s">
        <v>379</v>
      </c>
      <c r="B160" s="23" t="s">
        <v>380</v>
      </c>
      <c r="C160" s="25">
        <v>1.5</v>
      </c>
      <c r="D160" s="25">
        <v>1.5</v>
      </c>
      <c r="E160" s="25">
        <v>3.5</v>
      </c>
      <c r="F160" s="25">
        <f t="shared" si="11"/>
        <v>100</v>
      </c>
      <c r="G160" s="25">
        <f t="shared" si="9"/>
        <v>42.857142857142854</v>
      </c>
      <c r="H160" s="25">
        <f t="shared" si="10"/>
        <v>0</v>
      </c>
      <c r="I160" s="25">
        <f t="shared" si="8"/>
        <v>-2</v>
      </c>
    </row>
    <row r="161" spans="1:9" ht="63">
      <c r="A161" s="19" t="s">
        <v>381</v>
      </c>
      <c r="B161" s="23" t="s">
        <v>380</v>
      </c>
      <c r="C161" s="25">
        <v>44.8</v>
      </c>
      <c r="D161" s="25">
        <v>44.8</v>
      </c>
      <c r="E161" s="25">
        <v>0</v>
      </c>
      <c r="F161" s="25">
        <f t="shared" si="11"/>
        <v>100</v>
      </c>
      <c r="G161" s="25" t="s">
        <v>23</v>
      </c>
      <c r="H161" s="25">
        <f t="shared" si="10"/>
        <v>0</v>
      </c>
      <c r="I161" s="25">
        <f t="shared" si="8"/>
        <v>44.8</v>
      </c>
    </row>
    <row r="162" spans="1:9" ht="63">
      <c r="A162" s="19" t="s">
        <v>382</v>
      </c>
      <c r="B162" s="23" t="s">
        <v>380</v>
      </c>
      <c r="C162" s="25">
        <v>29.1</v>
      </c>
      <c r="D162" s="25">
        <v>29.1</v>
      </c>
      <c r="E162" s="25">
        <v>3</v>
      </c>
      <c r="F162" s="25">
        <f t="shared" si="11"/>
        <v>100</v>
      </c>
      <c r="G162" s="25" t="s">
        <v>383</v>
      </c>
      <c r="H162" s="25">
        <f t="shared" si="10"/>
        <v>0</v>
      </c>
      <c r="I162" s="25">
        <f t="shared" si="8"/>
        <v>26.1</v>
      </c>
    </row>
    <row r="163" spans="1:9" ht="126">
      <c r="A163" s="43" t="s">
        <v>384</v>
      </c>
      <c r="B163" s="31" t="s">
        <v>385</v>
      </c>
      <c r="C163" s="21">
        <v>0</v>
      </c>
      <c r="D163" s="25">
        <v>2053.4</v>
      </c>
      <c r="E163" s="25">
        <v>220.9</v>
      </c>
      <c r="F163" s="25" t="s">
        <v>23</v>
      </c>
      <c r="G163" s="25" t="s">
        <v>386</v>
      </c>
      <c r="H163" s="25">
        <f t="shared" si="10"/>
        <v>2053.4</v>
      </c>
      <c r="I163" s="25">
        <f t="shared" si="8"/>
        <v>1832.5</v>
      </c>
    </row>
    <row r="164" spans="1:9" ht="63">
      <c r="A164" s="43" t="s">
        <v>387</v>
      </c>
      <c r="B164" s="31" t="s">
        <v>396</v>
      </c>
      <c r="C164" s="21">
        <v>0</v>
      </c>
      <c r="D164" s="25">
        <v>-111549.9</v>
      </c>
      <c r="E164" s="25">
        <v>-1284.8</v>
      </c>
      <c r="F164" s="25" t="s">
        <v>23</v>
      </c>
      <c r="G164" s="25" t="s">
        <v>388</v>
      </c>
      <c r="H164" s="25">
        <f t="shared" si="10"/>
        <v>-111549.9</v>
      </c>
      <c r="I164" s="25">
        <f t="shared" si="8"/>
        <v>-110265.09999999999</v>
      </c>
    </row>
    <row r="165" spans="1:9" ht="15.75">
      <c r="A165" s="84" t="s">
        <v>19</v>
      </c>
      <c r="B165" s="85"/>
      <c r="C165" s="21">
        <f>C100+C154+C159+C163+C164</f>
        <v>5889421.899999999</v>
      </c>
      <c r="D165" s="21">
        <f>D100+D154+D159+D163+D164</f>
        <v>5697520.199999999</v>
      </c>
      <c r="E165" s="21">
        <f>E100+E154+E159+E163+E164</f>
        <v>4104755</v>
      </c>
      <c r="F165" s="21">
        <f t="shared" si="11"/>
        <v>96.74158681007383</v>
      </c>
      <c r="G165" s="21">
        <f t="shared" si="9"/>
        <v>138.8029297729097</v>
      </c>
      <c r="H165" s="21">
        <f t="shared" si="10"/>
        <v>-191901.7000000002</v>
      </c>
      <c r="I165" s="21">
        <f t="shared" si="8"/>
        <v>1592765.1999999993</v>
      </c>
    </row>
    <row r="166" spans="1:9" ht="15.75">
      <c r="A166" s="86" t="s">
        <v>20</v>
      </c>
      <c r="B166" s="86"/>
      <c r="C166" s="21">
        <f>C165+C99</f>
        <v>8049934.999999999</v>
      </c>
      <c r="D166" s="21">
        <f>D165+D99</f>
        <v>7968811.299999999</v>
      </c>
      <c r="E166" s="21">
        <f>E165+E99</f>
        <v>5972773.300000001</v>
      </c>
      <c r="F166" s="21">
        <f t="shared" si="11"/>
        <v>98.99224403675308</v>
      </c>
      <c r="G166" s="21">
        <f t="shared" si="9"/>
        <v>133.41894794500234</v>
      </c>
      <c r="H166" s="21">
        <f t="shared" si="10"/>
        <v>-81123.70000000019</v>
      </c>
      <c r="I166" s="21">
        <f t="shared" si="8"/>
        <v>1996037.9999999981</v>
      </c>
    </row>
  </sheetData>
  <sheetProtection/>
  <mergeCells count="12">
    <mergeCell ref="A33:B33"/>
    <mergeCell ref="A98:B98"/>
    <mergeCell ref="A165:B165"/>
    <mergeCell ref="A166:B166"/>
    <mergeCell ref="H1:I1"/>
    <mergeCell ref="A2:I2"/>
    <mergeCell ref="A4:A5"/>
    <mergeCell ref="B4:B5"/>
    <mergeCell ref="C4:C5"/>
    <mergeCell ref="D4:E4"/>
    <mergeCell ref="F4:G4"/>
    <mergeCell ref="H4:I4"/>
  </mergeCells>
  <printOptions/>
  <pageMargins left="0.4724409448818898" right="0.3937007874015748" top="0.35433070866141736" bottom="0.2755905511811024" header="0.31496062992125984" footer="0.2755905511811024"/>
  <pageSetup fitToHeight="26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1" width="52.625" style="0" customWidth="1"/>
    <col min="2" max="2" width="14.625" style="57" customWidth="1"/>
    <col min="3" max="3" width="15.125" style="57" customWidth="1"/>
    <col min="4" max="4" width="14.125" style="57" customWidth="1"/>
    <col min="5" max="5" width="15.375" style="57" customWidth="1"/>
    <col min="6" max="6" width="12.625" style="57" customWidth="1"/>
  </cols>
  <sheetData>
    <row r="1" spans="5:6" ht="15.75">
      <c r="E1" s="94" t="s">
        <v>395</v>
      </c>
      <c r="F1" s="95"/>
    </row>
    <row r="2" spans="1:6" ht="51" customHeight="1">
      <c r="A2" s="107" t="s">
        <v>72</v>
      </c>
      <c r="B2" s="107"/>
      <c r="C2" s="107"/>
      <c r="D2" s="107"/>
      <c r="E2" s="107"/>
      <c r="F2" s="107"/>
    </row>
    <row r="3" spans="1:6" ht="12.75" customHeight="1">
      <c r="A3" s="92" t="s">
        <v>0</v>
      </c>
      <c r="B3" s="87" t="s">
        <v>68</v>
      </c>
      <c r="C3" s="87" t="s">
        <v>73</v>
      </c>
      <c r="D3" s="87" t="s">
        <v>69</v>
      </c>
      <c r="E3" s="91" t="s">
        <v>389</v>
      </c>
      <c r="F3" s="91" t="s">
        <v>70</v>
      </c>
    </row>
    <row r="4" spans="1:6" ht="65.25" customHeight="1">
      <c r="A4" s="93"/>
      <c r="B4" s="88"/>
      <c r="C4" s="88"/>
      <c r="D4" s="88"/>
      <c r="E4" s="91"/>
      <c r="F4" s="91"/>
    </row>
    <row r="5" spans="1:6" ht="15.75" customHeight="1">
      <c r="A5" s="92" t="s">
        <v>44</v>
      </c>
      <c r="B5" s="96">
        <f>SUM(B7:B14)</f>
        <v>59586.1</v>
      </c>
      <c r="C5" s="96">
        <f>SUM(C7:C14)</f>
        <v>59586.1</v>
      </c>
      <c r="D5" s="96">
        <f>C5-B5</f>
        <v>0</v>
      </c>
      <c r="E5" s="96">
        <f>SUM(E7:E14)</f>
        <v>62043.100000000006</v>
      </c>
      <c r="F5" s="96">
        <f>E5-C5</f>
        <v>2457.0000000000073</v>
      </c>
    </row>
    <row r="6" spans="1:6" ht="12.75" customHeight="1">
      <c r="A6" s="93"/>
      <c r="B6" s="96"/>
      <c r="C6" s="96"/>
      <c r="D6" s="96"/>
      <c r="E6" s="96"/>
      <c r="F6" s="96"/>
    </row>
    <row r="7" spans="1:6" ht="15.75">
      <c r="A7" s="101" t="s">
        <v>30</v>
      </c>
      <c r="B7" s="58">
        <v>7346.1</v>
      </c>
      <c r="C7" s="58">
        <v>7346.1</v>
      </c>
      <c r="D7" s="58">
        <f>C7-B7</f>
        <v>0</v>
      </c>
      <c r="E7" s="58">
        <v>8773.3</v>
      </c>
      <c r="F7" s="58">
        <f>E7-C7</f>
        <v>1427.199999999999</v>
      </c>
    </row>
    <row r="8" spans="1:6" ht="31.5">
      <c r="A8" s="101" t="s">
        <v>22</v>
      </c>
      <c r="B8" s="58">
        <v>2878.8</v>
      </c>
      <c r="C8" s="58">
        <v>2878.8</v>
      </c>
      <c r="D8" s="58">
        <f aca="true" t="shared" si="0" ref="D8:D14">C8-B8</f>
        <v>0</v>
      </c>
      <c r="E8" s="58">
        <v>5012.3</v>
      </c>
      <c r="F8" s="58">
        <f aca="true" t="shared" si="1" ref="F8:F14">E8-C8</f>
        <v>2133.5</v>
      </c>
    </row>
    <row r="9" spans="1:6" ht="15.75">
      <c r="A9" s="101" t="s">
        <v>45</v>
      </c>
      <c r="B9" s="58">
        <v>1457.2</v>
      </c>
      <c r="C9" s="58">
        <v>1457.2</v>
      </c>
      <c r="D9" s="58">
        <f t="shared" si="0"/>
        <v>0</v>
      </c>
      <c r="E9" s="58">
        <v>772.7</v>
      </c>
      <c r="F9" s="58">
        <f t="shared" si="1"/>
        <v>-684.5</v>
      </c>
    </row>
    <row r="10" spans="1:6" ht="15.75">
      <c r="A10" s="101" t="s">
        <v>1</v>
      </c>
      <c r="B10" s="58">
        <v>18.2</v>
      </c>
      <c r="C10" s="58">
        <v>18.2</v>
      </c>
      <c r="D10" s="58">
        <f t="shared" si="0"/>
        <v>0</v>
      </c>
      <c r="E10" s="58">
        <v>32.2</v>
      </c>
      <c r="F10" s="58">
        <f t="shared" si="1"/>
        <v>14.000000000000004</v>
      </c>
    </row>
    <row r="11" spans="1:6" ht="31.5">
      <c r="A11" s="101" t="s">
        <v>2</v>
      </c>
      <c r="B11" s="58">
        <v>593.1</v>
      </c>
      <c r="C11" s="58">
        <v>593.1</v>
      </c>
      <c r="D11" s="58">
        <f t="shared" si="0"/>
        <v>0</v>
      </c>
      <c r="E11" s="58">
        <v>777.7</v>
      </c>
      <c r="F11" s="58">
        <f t="shared" si="1"/>
        <v>184.60000000000002</v>
      </c>
    </row>
    <row r="12" spans="1:6" ht="15.75">
      <c r="A12" s="101" t="s">
        <v>46</v>
      </c>
      <c r="B12" s="58">
        <v>36899.1</v>
      </c>
      <c r="C12" s="58">
        <v>36899.1</v>
      </c>
      <c r="D12" s="58">
        <f t="shared" si="0"/>
        <v>0</v>
      </c>
      <c r="E12" s="58">
        <v>38073.9</v>
      </c>
      <c r="F12" s="58">
        <f t="shared" si="1"/>
        <v>1174.800000000003</v>
      </c>
    </row>
    <row r="13" spans="1:6" ht="15.75">
      <c r="A13" s="101" t="s">
        <v>47</v>
      </c>
      <c r="B13" s="58">
        <v>10393.5</v>
      </c>
      <c r="C13" s="58">
        <v>10393.5</v>
      </c>
      <c r="D13" s="58">
        <f t="shared" si="0"/>
        <v>0</v>
      </c>
      <c r="E13" s="58">
        <v>8600.9</v>
      </c>
      <c r="F13" s="58">
        <f t="shared" si="1"/>
        <v>-1792.6000000000004</v>
      </c>
    </row>
    <row r="14" spans="1:6" ht="15.75">
      <c r="A14" s="101" t="s">
        <v>48</v>
      </c>
      <c r="B14" s="58">
        <v>0.1</v>
      </c>
      <c r="C14" s="58">
        <v>0.1</v>
      </c>
      <c r="D14" s="58">
        <f t="shared" si="0"/>
        <v>0</v>
      </c>
      <c r="E14" s="58">
        <v>0.1</v>
      </c>
      <c r="F14" s="58">
        <f t="shared" si="1"/>
        <v>0</v>
      </c>
    </row>
    <row r="15" spans="1:6" ht="12.75" customHeight="1">
      <c r="A15" s="102" t="s">
        <v>49</v>
      </c>
      <c r="B15" s="96">
        <f>SUM(B18:B31)</f>
        <v>107854.70000000001</v>
      </c>
      <c r="C15" s="96">
        <f>SUM(C18:C31)</f>
        <v>123679.90000000001</v>
      </c>
      <c r="D15" s="96">
        <f>SUM(D18:D31)</f>
        <v>15825.199999999997</v>
      </c>
      <c r="E15" s="96">
        <f>SUM(E18:E31)</f>
        <v>131600.40000000002</v>
      </c>
      <c r="F15" s="89">
        <f>E15-C15</f>
        <v>7920.500000000015</v>
      </c>
    </row>
    <row r="16" spans="1:6" ht="12.75" customHeight="1">
      <c r="A16" s="103"/>
      <c r="B16" s="96"/>
      <c r="C16" s="96"/>
      <c r="D16" s="96"/>
      <c r="E16" s="96"/>
      <c r="F16" s="90"/>
    </row>
    <row r="17" spans="1:6" ht="31.5">
      <c r="A17" s="101" t="s">
        <v>50</v>
      </c>
      <c r="B17" s="58">
        <v>44708.6</v>
      </c>
      <c r="C17" s="58">
        <v>43310.6</v>
      </c>
      <c r="D17" s="58">
        <f>D18+D19</f>
        <v>-2188.600000000002</v>
      </c>
      <c r="E17" s="58">
        <f>E18+E19</f>
        <v>38361.8</v>
      </c>
      <c r="F17" s="58">
        <f>E17-C17</f>
        <v>-4948.799999999996</v>
      </c>
    </row>
    <row r="18" spans="1:6" ht="47.25">
      <c r="A18" s="104" t="s">
        <v>51</v>
      </c>
      <c r="B18" s="59">
        <v>33312.3</v>
      </c>
      <c r="C18" s="60">
        <v>31103.7</v>
      </c>
      <c r="D18" s="60">
        <f>C18-B18</f>
        <v>-2208.600000000002</v>
      </c>
      <c r="E18" s="60">
        <v>35135.4</v>
      </c>
      <c r="F18" s="58">
        <f aca="true" t="shared" si="2" ref="F18:F31">E18-C18</f>
        <v>4031.7000000000007</v>
      </c>
    </row>
    <row r="19" spans="1:6" ht="47.25">
      <c r="A19" s="104" t="s">
        <v>52</v>
      </c>
      <c r="B19" s="59">
        <v>4316.6</v>
      </c>
      <c r="C19" s="60">
        <v>4336.6</v>
      </c>
      <c r="D19" s="60">
        <f aca="true" t="shared" si="3" ref="D19:D31">C19-B19</f>
        <v>20</v>
      </c>
      <c r="E19" s="60">
        <v>3226.4</v>
      </c>
      <c r="F19" s="58">
        <f t="shared" si="2"/>
        <v>-1110.2000000000003</v>
      </c>
    </row>
    <row r="20" spans="1:6" ht="47.25">
      <c r="A20" s="101" t="s">
        <v>53</v>
      </c>
      <c r="B20" s="61">
        <v>5.3</v>
      </c>
      <c r="C20" s="58">
        <v>5.8</v>
      </c>
      <c r="D20" s="60">
        <f t="shared" si="3"/>
        <v>0.5</v>
      </c>
      <c r="E20" s="58">
        <v>0</v>
      </c>
      <c r="F20" s="58">
        <f t="shared" si="2"/>
        <v>-5.8</v>
      </c>
    </row>
    <row r="21" spans="1:6" ht="31.5">
      <c r="A21" s="101" t="s">
        <v>54</v>
      </c>
      <c r="B21" s="61">
        <v>964.2</v>
      </c>
      <c r="C21" s="58">
        <v>995.2</v>
      </c>
      <c r="D21" s="60">
        <f t="shared" si="3"/>
        <v>31</v>
      </c>
      <c r="E21" s="58">
        <v>498.2</v>
      </c>
      <c r="F21" s="58">
        <f t="shared" si="2"/>
        <v>-497.00000000000006</v>
      </c>
    </row>
    <row r="22" spans="1:6" ht="15.75">
      <c r="A22" s="105" t="s">
        <v>62</v>
      </c>
      <c r="B22" s="61">
        <v>0</v>
      </c>
      <c r="C22" s="58">
        <v>5.9</v>
      </c>
      <c r="D22" s="60">
        <f t="shared" si="3"/>
        <v>5.9</v>
      </c>
      <c r="E22" s="58">
        <v>0</v>
      </c>
      <c r="F22" s="58">
        <f t="shared" si="2"/>
        <v>-5.9</v>
      </c>
    </row>
    <row r="23" spans="1:6" ht="31.5">
      <c r="A23" s="101" t="s">
        <v>55</v>
      </c>
      <c r="B23" s="61">
        <v>7258.2</v>
      </c>
      <c r="C23" s="58">
        <v>8353.7</v>
      </c>
      <c r="D23" s="60">
        <f t="shared" si="3"/>
        <v>1095.500000000001</v>
      </c>
      <c r="E23" s="58">
        <v>8695.3</v>
      </c>
      <c r="F23" s="58">
        <f t="shared" si="2"/>
        <v>341.59999999999854</v>
      </c>
    </row>
    <row r="24" spans="1:6" ht="15.75">
      <c r="A24" s="101" t="s">
        <v>56</v>
      </c>
      <c r="B24" s="61">
        <v>417.3</v>
      </c>
      <c r="C24" s="58">
        <v>417.3</v>
      </c>
      <c r="D24" s="60">
        <f t="shared" si="3"/>
        <v>0</v>
      </c>
      <c r="E24" s="58">
        <v>388.7</v>
      </c>
      <c r="F24" s="58">
        <f t="shared" si="2"/>
        <v>-28.600000000000023</v>
      </c>
    </row>
    <row r="25" spans="1:6" ht="31.5">
      <c r="A25" s="101" t="s">
        <v>57</v>
      </c>
      <c r="B25" s="61">
        <v>5114.6</v>
      </c>
      <c r="C25" s="58">
        <v>5557</v>
      </c>
      <c r="D25" s="60">
        <f t="shared" si="3"/>
        <v>442.39999999999964</v>
      </c>
      <c r="E25" s="58">
        <v>7050.9</v>
      </c>
      <c r="F25" s="58">
        <f t="shared" si="2"/>
        <v>1493.8999999999996</v>
      </c>
    </row>
    <row r="26" spans="1:6" ht="47.25">
      <c r="A26" s="101" t="s">
        <v>58</v>
      </c>
      <c r="B26" s="61">
        <v>0</v>
      </c>
      <c r="C26" s="58">
        <v>0</v>
      </c>
      <c r="D26" s="60">
        <f t="shared" si="3"/>
        <v>0</v>
      </c>
      <c r="E26" s="58">
        <v>0</v>
      </c>
      <c r="F26" s="58">
        <f t="shared" si="2"/>
        <v>0</v>
      </c>
    </row>
    <row r="27" spans="1:6" ht="31.5">
      <c r="A27" s="101" t="s">
        <v>59</v>
      </c>
      <c r="B27" s="61">
        <v>10.9</v>
      </c>
      <c r="C27" s="58">
        <v>10.9</v>
      </c>
      <c r="D27" s="60">
        <f t="shared" si="3"/>
        <v>0</v>
      </c>
      <c r="E27" s="58">
        <v>0</v>
      </c>
      <c r="F27" s="58">
        <f t="shared" si="2"/>
        <v>-10.9</v>
      </c>
    </row>
    <row r="28" spans="1:6" ht="15.75">
      <c r="A28" s="101" t="s">
        <v>71</v>
      </c>
      <c r="B28" s="61">
        <v>0</v>
      </c>
      <c r="C28" s="58">
        <v>0</v>
      </c>
      <c r="D28" s="60">
        <f t="shared" si="3"/>
        <v>0</v>
      </c>
      <c r="E28" s="58">
        <v>1065.3</v>
      </c>
      <c r="F28" s="58">
        <f t="shared" si="2"/>
        <v>1065.3</v>
      </c>
    </row>
    <row r="29" spans="1:6" ht="31.5">
      <c r="A29" s="101" t="s">
        <v>61</v>
      </c>
      <c r="B29" s="61">
        <v>71.1</v>
      </c>
      <c r="C29" s="58">
        <v>71.1</v>
      </c>
      <c r="D29" s="60">
        <f t="shared" si="3"/>
        <v>0</v>
      </c>
      <c r="E29" s="58">
        <v>71.1</v>
      </c>
      <c r="F29" s="58">
        <f t="shared" si="2"/>
        <v>0</v>
      </c>
    </row>
    <row r="30" spans="1:6" ht="15.75">
      <c r="A30" s="106" t="s">
        <v>390</v>
      </c>
      <c r="B30" s="61">
        <v>56380.1</v>
      </c>
      <c r="C30" s="58">
        <v>72822.7</v>
      </c>
      <c r="D30" s="60">
        <f t="shared" si="3"/>
        <v>16442.6</v>
      </c>
      <c r="E30" s="58">
        <v>75469.1</v>
      </c>
      <c r="F30" s="58">
        <f t="shared" si="2"/>
        <v>2646.4000000000087</v>
      </c>
    </row>
    <row r="31" spans="1:6" ht="15.75">
      <c r="A31" s="101" t="s">
        <v>10</v>
      </c>
      <c r="B31" s="61">
        <v>4.1</v>
      </c>
      <c r="C31" s="58">
        <v>0</v>
      </c>
      <c r="D31" s="60">
        <f t="shared" si="3"/>
        <v>-4.1</v>
      </c>
      <c r="E31" s="58">
        <v>0</v>
      </c>
      <c r="F31" s="58">
        <f t="shared" si="2"/>
        <v>0</v>
      </c>
    </row>
    <row r="32" spans="1:6" ht="21" customHeight="1">
      <c r="A32" s="8" t="s">
        <v>60</v>
      </c>
      <c r="B32" s="70">
        <f>B5+B15</f>
        <v>167440.80000000002</v>
      </c>
      <c r="C32" s="70">
        <f>C5+C15</f>
        <v>183266</v>
      </c>
      <c r="D32" s="70">
        <f>D5+D15</f>
        <v>15825.199999999997</v>
      </c>
      <c r="E32" s="70">
        <f>E5+E15</f>
        <v>193643.50000000003</v>
      </c>
      <c r="F32" s="70">
        <f>E32-C32</f>
        <v>10377.50000000003</v>
      </c>
    </row>
    <row r="33" spans="1:6" ht="217.5" customHeight="1">
      <c r="A33" s="97" t="s">
        <v>397</v>
      </c>
      <c r="B33" s="97"/>
      <c r="C33" s="97"/>
      <c r="D33" s="97"/>
      <c r="E33" s="97"/>
      <c r="F33" s="97"/>
    </row>
    <row r="34" spans="1:6" ht="103.5" customHeight="1">
      <c r="A34" s="97"/>
      <c r="B34" s="97"/>
      <c r="C34" s="97"/>
      <c r="D34" s="97"/>
      <c r="E34" s="97"/>
      <c r="F34" s="97"/>
    </row>
    <row r="35" spans="1:6" ht="40.5" customHeight="1">
      <c r="A35" s="97"/>
      <c r="B35" s="97"/>
      <c r="C35" s="97"/>
      <c r="D35" s="97"/>
      <c r="E35" s="97"/>
      <c r="F35" s="97"/>
    </row>
  </sheetData>
  <sheetProtection/>
  <mergeCells count="23">
    <mergeCell ref="A35:F35"/>
    <mergeCell ref="A34:F34"/>
    <mergeCell ref="E5:E6"/>
    <mergeCell ref="E15:E16"/>
    <mergeCell ref="B5:B6"/>
    <mergeCell ref="A15:A16"/>
    <mergeCell ref="B15:B16"/>
    <mergeCell ref="E1:F1"/>
    <mergeCell ref="F5:F6"/>
    <mergeCell ref="C5:C6"/>
    <mergeCell ref="A33:F33"/>
    <mergeCell ref="C15:C16"/>
    <mergeCell ref="D15:D16"/>
    <mergeCell ref="D5:D6"/>
    <mergeCell ref="A2:F2"/>
    <mergeCell ref="C3:C4"/>
    <mergeCell ref="D3:D4"/>
    <mergeCell ref="F15:F16"/>
    <mergeCell ref="E3:E4"/>
    <mergeCell ref="A5:A6"/>
    <mergeCell ref="F3:F4"/>
    <mergeCell ref="A3:A4"/>
    <mergeCell ref="B3:B4"/>
  </mergeCells>
  <printOptions/>
  <pageMargins left="0.7086614173228347" right="0.2362204724409449" top="0.2755905511811024" bottom="0.15748031496062992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k56-1</dc:creator>
  <cp:keywords/>
  <dc:description/>
  <cp:lastModifiedBy>Ира Халявина</cp:lastModifiedBy>
  <cp:lastPrinted>2023-02-28T09:26:17Z</cp:lastPrinted>
  <dcterms:created xsi:type="dcterms:W3CDTF">2016-02-02T09:27:50Z</dcterms:created>
  <dcterms:modified xsi:type="dcterms:W3CDTF">2023-02-28T09:26:21Z</dcterms:modified>
  <cp:category/>
  <cp:version/>
  <cp:contentType/>
  <cp:contentStatus/>
</cp:coreProperties>
</file>