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декабрь" sheetId="1" r:id="rId1"/>
  </sheets>
  <definedNames>
    <definedName name="_xlnm.Print_Titles" localSheetId="0">декабрь!$4:$4</definedName>
    <definedName name="_xlnm.Print_Area" localSheetId="0">декабрь!$A$1:$L$255</definedName>
  </definedNames>
  <calcPr calcId="145621" fullCalcOnLoad="1"/>
</workbook>
</file>

<file path=xl/calcChain.xml><?xml version="1.0" encoding="utf-8"?>
<calcChain xmlns="http://schemas.openxmlformats.org/spreadsheetml/2006/main">
  <c r="L253" i="1" l="1"/>
  <c r="I253" i="1"/>
  <c r="E253" i="1"/>
  <c r="L252" i="1"/>
  <c r="I252" i="1"/>
  <c r="E252" i="1"/>
  <c r="L251" i="1"/>
  <c r="I251" i="1"/>
  <c r="E251" i="1"/>
  <c r="L250" i="1"/>
  <c r="I250" i="1"/>
  <c r="D250" i="1"/>
  <c r="E250" i="1" s="1"/>
  <c r="C250" i="1"/>
  <c r="L249" i="1"/>
  <c r="I249" i="1"/>
  <c r="E249" i="1"/>
  <c r="L248" i="1"/>
  <c r="I248" i="1"/>
  <c r="E248" i="1"/>
  <c r="L247" i="1"/>
  <c r="I247" i="1"/>
  <c r="E247" i="1"/>
  <c r="L246" i="1"/>
  <c r="I246" i="1"/>
  <c r="E246" i="1"/>
  <c r="L245" i="1"/>
  <c r="I245" i="1"/>
  <c r="D245" i="1"/>
  <c r="E245" i="1" s="1"/>
  <c r="C245" i="1"/>
  <c r="L244" i="1"/>
  <c r="I244" i="1"/>
  <c r="E244" i="1"/>
  <c r="L243" i="1"/>
  <c r="I243" i="1"/>
  <c r="E243" i="1"/>
  <c r="L242" i="1"/>
  <c r="I242" i="1"/>
  <c r="E242" i="1"/>
  <c r="L241" i="1"/>
  <c r="I241" i="1"/>
  <c r="E241" i="1"/>
  <c r="L240" i="1"/>
  <c r="I240" i="1"/>
  <c r="E240" i="1"/>
  <c r="L239" i="1"/>
  <c r="I239" i="1"/>
  <c r="E239" i="1"/>
  <c r="L238" i="1"/>
  <c r="I238" i="1"/>
  <c r="E238" i="1"/>
  <c r="L237" i="1"/>
  <c r="I237" i="1"/>
  <c r="I235" i="1" s="1"/>
  <c r="E237" i="1"/>
  <c r="E236" i="1"/>
  <c r="L235" i="1"/>
  <c r="K235" i="1"/>
  <c r="J235" i="1"/>
  <c r="H235" i="1"/>
  <c r="G235" i="1"/>
  <c r="D235" i="1"/>
  <c r="C235" i="1"/>
  <c r="E235" i="1" s="1"/>
  <c r="L234" i="1"/>
  <c r="I234" i="1"/>
  <c r="E234" i="1"/>
  <c r="L233" i="1"/>
  <c r="I233" i="1"/>
  <c r="E233" i="1"/>
  <c r="L232" i="1"/>
  <c r="I232" i="1"/>
  <c r="E232" i="1"/>
  <c r="L231" i="1"/>
  <c r="I231" i="1"/>
  <c r="E231" i="1"/>
  <c r="L230" i="1"/>
  <c r="I230" i="1"/>
  <c r="E230" i="1"/>
  <c r="L229" i="1"/>
  <c r="I229" i="1"/>
  <c r="E229" i="1"/>
  <c r="L228" i="1"/>
  <c r="I228" i="1"/>
  <c r="E228" i="1"/>
  <c r="L227" i="1"/>
  <c r="I227" i="1"/>
  <c r="E227" i="1"/>
  <c r="L226" i="1"/>
  <c r="I226" i="1"/>
  <c r="E226" i="1"/>
  <c r="L225" i="1"/>
  <c r="I225" i="1"/>
  <c r="E225" i="1"/>
  <c r="L224" i="1"/>
  <c r="I224" i="1"/>
  <c r="E224" i="1"/>
  <c r="E223" i="1"/>
  <c r="L222" i="1"/>
  <c r="I222" i="1"/>
  <c r="E222" i="1"/>
  <c r="L221" i="1"/>
  <c r="I221" i="1"/>
  <c r="E221" i="1"/>
  <c r="L220" i="1"/>
  <c r="I220" i="1"/>
  <c r="E220" i="1"/>
  <c r="L219" i="1"/>
  <c r="I219" i="1"/>
  <c r="E219" i="1"/>
  <c r="L218" i="1"/>
  <c r="I218" i="1"/>
  <c r="E218" i="1"/>
  <c r="L217" i="1"/>
  <c r="I217" i="1"/>
  <c r="E217" i="1"/>
  <c r="L216" i="1"/>
  <c r="I216" i="1"/>
  <c r="E216" i="1"/>
  <c r="L215" i="1"/>
  <c r="I215" i="1"/>
  <c r="E215" i="1"/>
  <c r="L214" i="1"/>
  <c r="I214" i="1"/>
  <c r="E214" i="1"/>
  <c r="L213" i="1"/>
  <c r="I213" i="1"/>
  <c r="E213" i="1"/>
  <c r="L212" i="1"/>
  <c r="I212" i="1"/>
  <c r="E212" i="1"/>
  <c r="L211" i="1"/>
  <c r="I211" i="1"/>
  <c r="E211" i="1"/>
  <c r="L210" i="1"/>
  <c r="I210" i="1"/>
  <c r="E210" i="1"/>
  <c r="L209" i="1"/>
  <c r="I209" i="1"/>
  <c r="E209" i="1"/>
  <c r="L208" i="1"/>
  <c r="I208" i="1"/>
  <c r="E208" i="1"/>
  <c r="L207" i="1"/>
  <c r="I207" i="1"/>
  <c r="E207" i="1"/>
  <c r="L206" i="1"/>
  <c r="I206" i="1"/>
  <c r="E206" i="1"/>
  <c r="L205" i="1"/>
  <c r="I205" i="1"/>
  <c r="E205" i="1"/>
  <c r="L204" i="1"/>
  <c r="I204" i="1"/>
  <c r="E204" i="1"/>
  <c r="L203" i="1"/>
  <c r="I203" i="1"/>
  <c r="E203" i="1"/>
  <c r="L202" i="1"/>
  <c r="I202" i="1"/>
  <c r="E202" i="1"/>
  <c r="L201" i="1"/>
  <c r="I201" i="1"/>
  <c r="E201" i="1"/>
  <c r="L200" i="1"/>
  <c r="I200" i="1"/>
  <c r="E200" i="1"/>
  <c r="L199" i="1"/>
  <c r="I199" i="1"/>
  <c r="E199" i="1"/>
  <c r="L198" i="1"/>
  <c r="I198" i="1"/>
  <c r="E198" i="1"/>
  <c r="L197" i="1"/>
  <c r="I197" i="1"/>
  <c r="E197" i="1"/>
  <c r="L196" i="1"/>
  <c r="I196" i="1"/>
  <c r="E196" i="1"/>
  <c r="L195" i="1"/>
  <c r="I195" i="1"/>
  <c r="E195" i="1"/>
  <c r="L194" i="1"/>
  <c r="I194" i="1"/>
  <c r="E194" i="1"/>
  <c r="L193" i="1"/>
  <c r="I193" i="1"/>
  <c r="E193" i="1"/>
  <c r="K192" i="1"/>
  <c r="L192" i="1" s="1"/>
  <c r="J192" i="1"/>
  <c r="H192" i="1"/>
  <c r="I192" i="1" s="1"/>
  <c r="G192" i="1"/>
  <c r="D192" i="1"/>
  <c r="C192" i="1"/>
  <c r="E192" i="1" s="1"/>
  <c r="L191" i="1"/>
  <c r="I191" i="1"/>
  <c r="E191" i="1"/>
  <c r="L190" i="1"/>
  <c r="I190" i="1"/>
  <c r="E190" i="1"/>
  <c r="L189" i="1"/>
  <c r="I189" i="1"/>
  <c r="E189" i="1"/>
  <c r="L188" i="1"/>
  <c r="I188" i="1"/>
  <c r="E188" i="1"/>
  <c r="E187" i="1"/>
  <c r="L186" i="1"/>
  <c r="I186" i="1"/>
  <c r="E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I168" i="1"/>
  <c r="E168" i="1"/>
  <c r="E167" i="1"/>
  <c r="L166" i="1"/>
  <c r="I166" i="1"/>
  <c r="E166" i="1"/>
  <c r="L165" i="1"/>
  <c r="I165" i="1"/>
  <c r="E165" i="1"/>
  <c r="L164" i="1"/>
  <c r="I164" i="1"/>
  <c r="E164" i="1"/>
  <c r="L163" i="1"/>
  <c r="I163" i="1"/>
  <c r="E163" i="1"/>
  <c r="L162" i="1"/>
  <c r="I162" i="1"/>
  <c r="E162" i="1"/>
  <c r="L161" i="1"/>
  <c r="I161" i="1"/>
  <c r="E161" i="1"/>
  <c r="L160" i="1"/>
  <c r="I160" i="1"/>
  <c r="E160" i="1"/>
  <c r="E159" i="1"/>
  <c r="L158" i="1"/>
  <c r="I158" i="1"/>
  <c r="E158" i="1"/>
  <c r="L157" i="1"/>
  <c r="I157" i="1"/>
  <c r="E157" i="1"/>
  <c r="L156" i="1"/>
  <c r="I156" i="1"/>
  <c r="E156" i="1"/>
  <c r="E155" i="1"/>
  <c r="L154" i="1"/>
  <c r="I154" i="1"/>
  <c r="E154" i="1"/>
  <c r="L153" i="1"/>
  <c r="I153" i="1"/>
  <c r="E153" i="1"/>
  <c r="L152" i="1"/>
  <c r="I152" i="1"/>
  <c r="E152" i="1"/>
  <c r="L151" i="1"/>
  <c r="I151" i="1"/>
  <c r="E151" i="1"/>
  <c r="L150" i="1"/>
  <c r="I150" i="1"/>
  <c r="E150" i="1"/>
  <c r="L149" i="1"/>
  <c r="I149" i="1"/>
  <c r="E149" i="1"/>
  <c r="L148" i="1"/>
  <c r="I148" i="1"/>
  <c r="E148" i="1"/>
  <c r="L147" i="1"/>
  <c r="I147" i="1"/>
  <c r="E147" i="1"/>
  <c r="L146" i="1"/>
  <c r="I146" i="1"/>
  <c r="E146" i="1"/>
  <c r="E145" i="1"/>
  <c r="L144" i="1"/>
  <c r="I144" i="1"/>
  <c r="E144" i="1"/>
  <c r="L143" i="1"/>
  <c r="I143" i="1"/>
  <c r="E143" i="1"/>
  <c r="L142" i="1"/>
  <c r="I142" i="1"/>
  <c r="E142" i="1"/>
  <c r="L141" i="1"/>
  <c r="I141" i="1"/>
  <c r="E141" i="1"/>
  <c r="L140" i="1"/>
  <c r="I140" i="1"/>
  <c r="E140" i="1"/>
  <c r="L139" i="1"/>
  <c r="I139" i="1"/>
  <c r="E139" i="1"/>
  <c r="L138" i="1"/>
  <c r="I138" i="1"/>
  <c r="E138" i="1"/>
  <c r="L137" i="1"/>
  <c r="I137" i="1"/>
  <c r="E137" i="1"/>
  <c r="K136" i="1"/>
  <c r="L136" i="1" s="1"/>
  <c r="J136" i="1"/>
  <c r="H136" i="1"/>
  <c r="I136" i="1" s="1"/>
  <c r="G136" i="1"/>
  <c r="D136" i="1"/>
  <c r="C136" i="1"/>
  <c r="E136" i="1" s="1"/>
  <c r="L135" i="1"/>
  <c r="I135" i="1"/>
  <c r="E135" i="1"/>
  <c r="L134" i="1"/>
  <c r="I134" i="1"/>
  <c r="E134" i="1"/>
  <c r="L133" i="1"/>
  <c r="I133" i="1"/>
  <c r="E133" i="1"/>
  <c r="L132" i="1"/>
  <c r="I132" i="1"/>
  <c r="E132" i="1"/>
  <c r="L131" i="1"/>
  <c r="K131" i="1"/>
  <c r="J131" i="1"/>
  <c r="H131" i="1"/>
  <c r="H130" i="1" s="1"/>
  <c r="G131" i="1"/>
  <c r="D131" i="1"/>
  <c r="E131" i="1" s="1"/>
  <c r="C131" i="1"/>
  <c r="C130" i="1" s="1"/>
  <c r="C254" i="1" s="1"/>
  <c r="K130" i="1"/>
  <c r="L130" i="1" s="1"/>
  <c r="J130" i="1"/>
  <c r="J254" i="1" s="1"/>
  <c r="G130" i="1"/>
  <c r="G254" i="1" s="1"/>
  <c r="D130" i="1"/>
  <c r="D254" i="1" s="1"/>
  <c r="L127" i="1"/>
  <c r="I127" i="1"/>
  <c r="E127" i="1"/>
  <c r="L126" i="1"/>
  <c r="I126" i="1"/>
  <c r="D126" i="1"/>
  <c r="E126" i="1" s="1"/>
  <c r="C126" i="1"/>
  <c r="L125" i="1"/>
  <c r="I125" i="1"/>
  <c r="E125" i="1"/>
  <c r="K124" i="1"/>
  <c r="K128" i="1" s="1"/>
  <c r="J124" i="1"/>
  <c r="J128" i="1" s="1"/>
  <c r="H124" i="1"/>
  <c r="I124" i="1" s="1"/>
  <c r="G124" i="1"/>
  <c r="G128" i="1" s="1"/>
  <c r="D124" i="1"/>
  <c r="E124" i="1" s="1"/>
  <c r="C124" i="1"/>
  <c r="C128" i="1" s="1"/>
  <c r="L123" i="1"/>
  <c r="I123" i="1"/>
  <c r="E123" i="1"/>
  <c r="L122" i="1"/>
  <c r="I122" i="1"/>
  <c r="E122" i="1"/>
  <c r="L121" i="1"/>
  <c r="I121" i="1"/>
  <c r="E121" i="1"/>
  <c r="L120" i="1"/>
  <c r="I120" i="1"/>
  <c r="E120" i="1"/>
  <c r="L119" i="1"/>
  <c r="I119" i="1"/>
  <c r="E119" i="1"/>
  <c r="L118" i="1"/>
  <c r="I118" i="1"/>
  <c r="E118" i="1"/>
  <c r="L117" i="1"/>
  <c r="I117" i="1"/>
  <c r="E117" i="1"/>
  <c r="L116" i="1"/>
  <c r="I116" i="1"/>
  <c r="E116" i="1"/>
  <c r="L115" i="1"/>
  <c r="I115" i="1"/>
  <c r="E115" i="1"/>
  <c r="L114" i="1"/>
  <c r="I114" i="1"/>
  <c r="E114" i="1"/>
  <c r="L113" i="1"/>
  <c r="I113" i="1"/>
  <c r="E113" i="1"/>
  <c r="L112" i="1"/>
  <c r="I112" i="1"/>
  <c r="E112" i="1"/>
  <c r="L111" i="1"/>
  <c r="I111" i="1"/>
  <c r="E111" i="1"/>
  <c r="L110" i="1"/>
  <c r="I110" i="1"/>
  <c r="E110" i="1"/>
  <c r="L109" i="1"/>
  <c r="I109" i="1"/>
  <c r="E109" i="1"/>
  <c r="L108" i="1"/>
  <c r="I108" i="1"/>
  <c r="E108" i="1"/>
  <c r="L107" i="1"/>
  <c r="I107" i="1"/>
  <c r="E107" i="1"/>
  <c r="L106" i="1"/>
  <c r="I106" i="1"/>
  <c r="E106" i="1"/>
  <c r="E105" i="1"/>
  <c r="L104" i="1"/>
  <c r="I104" i="1"/>
  <c r="E104" i="1"/>
  <c r="L103" i="1"/>
  <c r="I103" i="1"/>
  <c r="E103" i="1"/>
  <c r="L102" i="1"/>
  <c r="I102" i="1"/>
  <c r="E102" i="1"/>
  <c r="L101" i="1"/>
  <c r="I101" i="1"/>
  <c r="E101" i="1"/>
  <c r="L100" i="1"/>
  <c r="I100" i="1"/>
  <c r="E100" i="1"/>
  <c r="L99" i="1"/>
  <c r="I99" i="1"/>
  <c r="E99" i="1"/>
  <c r="L98" i="1"/>
  <c r="I98" i="1"/>
  <c r="E98" i="1"/>
  <c r="L97" i="1"/>
  <c r="I97" i="1"/>
  <c r="E97" i="1"/>
  <c r="L96" i="1"/>
  <c r="I96" i="1"/>
  <c r="E96" i="1"/>
  <c r="E95" i="1"/>
  <c r="L94" i="1"/>
  <c r="I94" i="1"/>
  <c r="E94" i="1"/>
  <c r="L93" i="1"/>
  <c r="I93" i="1"/>
  <c r="E93" i="1"/>
  <c r="L92" i="1"/>
  <c r="I92" i="1"/>
  <c r="E92" i="1"/>
  <c r="E91" i="1"/>
  <c r="L90" i="1"/>
  <c r="I90" i="1"/>
  <c r="E90" i="1"/>
  <c r="L89" i="1"/>
  <c r="I89" i="1"/>
  <c r="E89" i="1"/>
  <c r="L88" i="1"/>
  <c r="I88" i="1"/>
  <c r="E88" i="1"/>
  <c r="L87" i="1"/>
  <c r="I87" i="1"/>
  <c r="E87" i="1"/>
  <c r="L86" i="1"/>
  <c r="I86" i="1"/>
  <c r="E86" i="1"/>
  <c r="L85" i="1"/>
  <c r="I85" i="1"/>
  <c r="E85" i="1"/>
  <c r="L84" i="1"/>
  <c r="I84" i="1"/>
  <c r="E84" i="1"/>
  <c r="L83" i="1"/>
  <c r="I83" i="1"/>
  <c r="E83" i="1"/>
  <c r="L82" i="1"/>
  <c r="I82" i="1"/>
  <c r="E82" i="1"/>
  <c r="L81" i="1"/>
  <c r="I81" i="1"/>
  <c r="E81" i="1"/>
  <c r="K80" i="1"/>
  <c r="L80" i="1" s="1"/>
  <c r="J80" i="1"/>
  <c r="H80" i="1"/>
  <c r="I80" i="1" s="1"/>
  <c r="G80" i="1"/>
  <c r="D80" i="1"/>
  <c r="C80" i="1"/>
  <c r="E80" i="1" s="1"/>
  <c r="L79" i="1"/>
  <c r="I79" i="1"/>
  <c r="E79" i="1"/>
  <c r="L78" i="1"/>
  <c r="I78" i="1"/>
  <c r="E78" i="1"/>
  <c r="L77" i="1"/>
  <c r="I77" i="1"/>
  <c r="E77" i="1"/>
  <c r="L76" i="1"/>
  <c r="I76" i="1"/>
  <c r="E76" i="1"/>
  <c r="L75" i="1"/>
  <c r="I75" i="1"/>
  <c r="E75" i="1"/>
  <c r="L74" i="1"/>
  <c r="I74" i="1"/>
  <c r="E74" i="1"/>
  <c r="L73" i="1"/>
  <c r="I73" i="1"/>
  <c r="E73" i="1"/>
  <c r="L72" i="1"/>
  <c r="I72" i="1"/>
  <c r="E72" i="1"/>
  <c r="L71" i="1"/>
  <c r="I71" i="1"/>
  <c r="E71" i="1"/>
  <c r="K70" i="1"/>
  <c r="L70" i="1" s="1"/>
  <c r="J70" i="1"/>
  <c r="H70" i="1"/>
  <c r="I70" i="1" s="1"/>
  <c r="G70" i="1"/>
  <c r="D70" i="1"/>
  <c r="C70" i="1"/>
  <c r="E70" i="1" s="1"/>
  <c r="L69" i="1"/>
  <c r="I69" i="1"/>
  <c r="E69" i="1"/>
  <c r="L68" i="1"/>
  <c r="I68" i="1"/>
  <c r="E68" i="1"/>
  <c r="L67" i="1"/>
  <c r="I67" i="1"/>
  <c r="E67" i="1"/>
  <c r="L66" i="1"/>
  <c r="I66" i="1"/>
  <c r="E66" i="1"/>
  <c r="L65" i="1"/>
  <c r="I65" i="1"/>
  <c r="E65" i="1"/>
  <c r="L64" i="1"/>
  <c r="I64" i="1"/>
  <c r="E64" i="1"/>
  <c r="K63" i="1"/>
  <c r="L63" i="1" s="1"/>
  <c r="J63" i="1"/>
  <c r="H63" i="1"/>
  <c r="I63" i="1" s="1"/>
  <c r="G63" i="1"/>
  <c r="E63" i="1"/>
  <c r="D63" i="1"/>
  <c r="C63" i="1"/>
  <c r="E62" i="1"/>
  <c r="L61" i="1"/>
  <c r="I61" i="1"/>
  <c r="E61" i="1"/>
  <c r="L60" i="1"/>
  <c r="I60" i="1"/>
  <c r="E60" i="1"/>
  <c r="L59" i="1"/>
  <c r="I59" i="1"/>
  <c r="E59" i="1"/>
  <c r="K58" i="1"/>
  <c r="L58" i="1" s="1"/>
  <c r="J58" i="1"/>
  <c r="I58" i="1"/>
  <c r="H58" i="1"/>
  <c r="G58" i="1"/>
  <c r="D58" i="1"/>
  <c r="E58" i="1" s="1"/>
  <c r="C58" i="1"/>
  <c r="K57" i="1"/>
  <c r="L57" i="1" s="1"/>
  <c r="J57" i="1"/>
  <c r="H57" i="1"/>
  <c r="I57" i="1" s="1"/>
  <c r="G57" i="1"/>
  <c r="D57" i="1"/>
  <c r="E57" i="1" s="1"/>
  <c r="C57" i="1"/>
  <c r="L56" i="1"/>
  <c r="I56" i="1"/>
  <c r="E56" i="1"/>
  <c r="L55" i="1"/>
  <c r="I55" i="1"/>
  <c r="E55" i="1"/>
  <c r="L54" i="1"/>
  <c r="I54" i="1"/>
  <c r="E54" i="1"/>
  <c r="L53" i="1"/>
  <c r="I53" i="1"/>
  <c r="E53" i="1"/>
  <c r="K52" i="1"/>
  <c r="L52" i="1" s="1"/>
  <c r="J52" i="1"/>
  <c r="H52" i="1"/>
  <c r="I52" i="1" s="1"/>
  <c r="G52" i="1"/>
  <c r="D52" i="1"/>
  <c r="C52" i="1"/>
  <c r="E52" i="1" s="1"/>
  <c r="L51" i="1"/>
  <c r="K51" i="1"/>
  <c r="J51" i="1"/>
  <c r="H51" i="1"/>
  <c r="I51" i="1" s="1"/>
  <c r="G51" i="1"/>
  <c r="D51" i="1"/>
  <c r="E51" i="1" s="1"/>
  <c r="C51" i="1"/>
  <c r="L50" i="1"/>
  <c r="I50" i="1"/>
  <c r="E50" i="1"/>
  <c r="L49" i="1"/>
  <c r="I49" i="1"/>
  <c r="E49" i="1"/>
  <c r="L48" i="1"/>
  <c r="I48" i="1"/>
  <c r="E48" i="1"/>
  <c r="K47" i="1"/>
  <c r="L47" i="1" s="1"/>
  <c r="J47" i="1"/>
  <c r="H47" i="1"/>
  <c r="G47" i="1"/>
  <c r="I47" i="1" s="1"/>
  <c r="D47" i="1"/>
  <c r="E47" i="1" s="1"/>
  <c r="C47" i="1"/>
  <c r="L46" i="1"/>
  <c r="I46" i="1"/>
  <c r="E46" i="1"/>
  <c r="L45" i="1"/>
  <c r="I45" i="1"/>
  <c r="E45" i="1"/>
  <c r="L44" i="1"/>
  <c r="I44" i="1"/>
  <c r="E44" i="1"/>
  <c r="L43" i="1"/>
  <c r="I43" i="1"/>
  <c r="E43" i="1"/>
  <c r="L42" i="1"/>
  <c r="I42" i="1"/>
  <c r="E42" i="1"/>
  <c r="L41" i="1"/>
  <c r="I41" i="1"/>
  <c r="E41" i="1"/>
  <c r="L40" i="1"/>
  <c r="I40" i="1"/>
  <c r="E40" i="1"/>
  <c r="L39" i="1"/>
  <c r="I39" i="1"/>
  <c r="E39" i="1"/>
  <c r="L38" i="1"/>
  <c r="I38" i="1"/>
  <c r="E38" i="1"/>
  <c r="L37" i="1"/>
  <c r="I37" i="1"/>
  <c r="E37" i="1"/>
  <c r="K36" i="1"/>
  <c r="J36" i="1"/>
  <c r="L36" i="1" s="1"/>
  <c r="I36" i="1"/>
  <c r="H36" i="1"/>
  <c r="G36" i="1"/>
  <c r="E36" i="1"/>
  <c r="D36" i="1"/>
  <c r="C36" i="1"/>
  <c r="L34" i="1"/>
  <c r="I34" i="1"/>
  <c r="E34" i="1"/>
  <c r="L33" i="1"/>
  <c r="I33" i="1"/>
  <c r="E33" i="1"/>
  <c r="L32" i="1"/>
  <c r="I32" i="1"/>
  <c r="E32" i="1"/>
  <c r="K31" i="1"/>
  <c r="L31" i="1" s="1"/>
  <c r="J31" i="1"/>
  <c r="H31" i="1"/>
  <c r="I31" i="1" s="1"/>
  <c r="G31" i="1"/>
  <c r="D31" i="1"/>
  <c r="E31" i="1" s="1"/>
  <c r="C31" i="1"/>
  <c r="L30" i="1"/>
  <c r="I30" i="1"/>
  <c r="E30" i="1"/>
  <c r="L29" i="1"/>
  <c r="I29" i="1"/>
  <c r="E29" i="1"/>
  <c r="K28" i="1"/>
  <c r="L28" i="1" s="1"/>
  <c r="J28" i="1"/>
  <c r="H28" i="1"/>
  <c r="I28" i="1" s="1"/>
  <c r="G28" i="1"/>
  <c r="D28" i="1"/>
  <c r="C28" i="1"/>
  <c r="E28" i="1" s="1"/>
  <c r="L27" i="1"/>
  <c r="I27" i="1"/>
  <c r="E27" i="1"/>
  <c r="K26" i="1"/>
  <c r="L26" i="1" s="1"/>
  <c r="J26" i="1"/>
  <c r="H26" i="1"/>
  <c r="I26" i="1" s="1"/>
  <c r="G26" i="1"/>
  <c r="D26" i="1"/>
  <c r="C26" i="1"/>
  <c r="E26" i="1" s="1"/>
  <c r="L25" i="1"/>
  <c r="I25" i="1"/>
  <c r="E25" i="1"/>
  <c r="L24" i="1"/>
  <c r="I24" i="1"/>
  <c r="E24" i="1"/>
  <c r="L23" i="1"/>
  <c r="I23" i="1"/>
  <c r="E23" i="1"/>
  <c r="L22" i="1"/>
  <c r="I22" i="1"/>
  <c r="E22" i="1"/>
  <c r="L21" i="1"/>
  <c r="I21" i="1"/>
  <c r="E21" i="1"/>
  <c r="L20" i="1"/>
  <c r="I20" i="1"/>
  <c r="E20" i="1"/>
  <c r="K19" i="1"/>
  <c r="L19" i="1" s="1"/>
  <c r="J19" i="1"/>
  <c r="J18" i="1" s="1"/>
  <c r="H19" i="1"/>
  <c r="I19" i="1" s="1"/>
  <c r="G19" i="1"/>
  <c r="E19" i="1"/>
  <c r="D19" i="1"/>
  <c r="C19" i="1"/>
  <c r="K18" i="1"/>
  <c r="H18" i="1"/>
  <c r="I18" i="1" s="1"/>
  <c r="G18" i="1"/>
  <c r="D18" i="1"/>
  <c r="E18" i="1" s="1"/>
  <c r="C18" i="1"/>
  <c r="L17" i="1"/>
  <c r="I17" i="1"/>
  <c r="E17" i="1"/>
  <c r="L16" i="1"/>
  <c r="I16" i="1"/>
  <c r="E16" i="1"/>
  <c r="L15" i="1"/>
  <c r="I15" i="1"/>
  <c r="E15" i="1"/>
  <c r="L14" i="1"/>
  <c r="I14" i="1"/>
  <c r="E14" i="1"/>
  <c r="K13" i="1"/>
  <c r="L13" i="1" s="1"/>
  <c r="J13" i="1"/>
  <c r="H13" i="1"/>
  <c r="I13" i="1" s="1"/>
  <c r="G13" i="1"/>
  <c r="D13" i="1"/>
  <c r="E13" i="1" s="1"/>
  <c r="C13" i="1"/>
  <c r="L12" i="1"/>
  <c r="I12" i="1"/>
  <c r="E12" i="1"/>
  <c r="L11" i="1"/>
  <c r="I11" i="1"/>
  <c r="E11" i="1"/>
  <c r="L10" i="1"/>
  <c r="I10" i="1"/>
  <c r="E10" i="1"/>
  <c r="L9" i="1"/>
  <c r="I9" i="1"/>
  <c r="E9" i="1"/>
  <c r="L8" i="1"/>
  <c r="I8" i="1"/>
  <c r="E8" i="1"/>
  <c r="L7" i="1"/>
  <c r="I7" i="1"/>
  <c r="E7" i="1"/>
  <c r="K6" i="1"/>
  <c r="L6" i="1" s="1"/>
  <c r="J6" i="1"/>
  <c r="H6" i="1"/>
  <c r="I6" i="1" s="1"/>
  <c r="G6" i="1"/>
  <c r="D6" i="1"/>
  <c r="C6" i="1"/>
  <c r="E6" i="1" s="1"/>
  <c r="L5" i="1"/>
  <c r="K5" i="1"/>
  <c r="K35" i="1" s="1"/>
  <c r="J5" i="1"/>
  <c r="H5" i="1"/>
  <c r="H35" i="1" s="1"/>
  <c r="G5" i="1"/>
  <c r="G35" i="1" s="1"/>
  <c r="D5" i="1"/>
  <c r="D35" i="1" s="1"/>
  <c r="C5" i="1"/>
  <c r="C35" i="1" s="1"/>
  <c r="I130" i="1" l="1"/>
  <c r="H254" i="1"/>
  <c r="I35" i="1"/>
  <c r="C129" i="1"/>
  <c r="E254" i="1"/>
  <c r="C255" i="1"/>
  <c r="J35" i="1"/>
  <c r="J129" i="1" s="1"/>
  <c r="J255" i="1" s="1"/>
  <c r="K129" i="1"/>
  <c r="L128" i="1"/>
  <c r="E35" i="1"/>
  <c r="L35" i="1"/>
  <c r="L18" i="1"/>
  <c r="G129" i="1"/>
  <c r="G255" i="1" s="1"/>
  <c r="I5" i="1"/>
  <c r="L124" i="1"/>
  <c r="H128" i="1"/>
  <c r="E130" i="1"/>
  <c r="I131" i="1"/>
  <c r="E5" i="1"/>
  <c r="D128" i="1"/>
  <c r="K254" i="1"/>
  <c r="D129" i="1" l="1"/>
  <c r="E128" i="1"/>
  <c r="H129" i="1"/>
  <c r="I129" i="1" s="1"/>
  <c r="I128" i="1"/>
  <c r="L129" i="1"/>
  <c r="I254" i="1"/>
  <c r="K255" i="1"/>
  <c r="L255" i="1" s="1"/>
  <c r="L254" i="1"/>
  <c r="H255" i="1" l="1"/>
  <c r="I255" i="1" s="1"/>
  <c r="E129" i="1"/>
  <c r="D255" i="1"/>
  <c r="E255" i="1" s="1"/>
</calcChain>
</file>

<file path=xl/sharedStrings.xml><?xml version="1.0" encoding="utf-8"?>
<sst xmlns="http://schemas.openxmlformats.org/spreadsheetml/2006/main" count="587" uniqueCount="423">
  <si>
    <t>Приложение 1 к реестру</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</si>
  <si>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</si>
  <si>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</si>
  <si>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</si>
  <si>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</si>
  <si>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Уточнение
нояб. 2022</t>
  </si>
  <si>
    <t>Уточнение
декабрь 2022</t>
  </si>
  <si>
    <t>отклонение</t>
  </si>
  <si>
    <t>Примеч.</t>
  </si>
  <si>
    <t>Уточнение ноябрь 2023</t>
  </si>
  <si>
    <t>Уточнение декабрь 2023</t>
  </si>
  <si>
    <t>Уточнение ноябрь 2024</t>
  </si>
  <si>
    <t>Уточнение декабрь 2024</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</si>
  <si>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</si>
  <si>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</si>
  <si>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</si>
  <si>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</si>
  <si>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</si>
  <si>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Ожидаемое поступление с учетом фактического поступления</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</si>
  <si>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</si>
  <si>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</si>
  <si>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</si>
  <si>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</si>
  <si>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</si>
  <si>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</si>
  <si>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</si>
  <si>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</si>
  <si>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</si>
  <si>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</si>
  <si>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</si>
  <si>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</si>
  <si>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</si>
  <si>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</si>
  <si>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</si>
  <si>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</si>
  <si>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</si>
  <si>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</si>
  <si>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</si>
  <si>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</si>
  <si>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</si>
  <si>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</si>
  <si>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</si>
  <si>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</si>
  <si>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</si>
  <si>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</si>
  <si>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</si>
  <si>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</si>
  <si>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</si>
  <si>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</si>
  <si>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</si>
  <si>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</si>
  <si>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</si>
  <si>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</si>
  <si>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</si>
  <si>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</si>
  <si>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</si>
  <si>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</si>
  <si>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</si>
  <si>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</si>
  <si>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</si>
  <si>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</si>
  <si>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</si>
  <si>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</si>
  <si>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</si>
  <si>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</si>
  <si>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</si>
  <si>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</si>
  <si>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</si>
  <si>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</si>
  <si>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</si>
  <si>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фактическое поступление</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</si>
  <si>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</si>
  <si>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</si>
  <si>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</si>
  <si>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</si>
  <si>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</si>
  <si>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</si>
  <si>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</si>
  <si>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ожидаемое поступление</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</si>
  <si>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</si>
  <si>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</si>
  <si>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</si>
  <si>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</si>
  <si>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</si>
  <si>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</si>
  <si>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Письмо Управления образования АМГО от 08.12.2022г. №3948/10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</si>
  <si>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</si>
  <si>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</si>
  <si>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</si>
  <si>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</si>
  <si>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</si>
  <si>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</si>
  <si>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</si>
  <si>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</si>
  <si>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</si>
  <si>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</si>
  <si>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</si>
  <si>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</si>
  <si>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</si>
  <si>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</si>
  <si>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</si>
  <si>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</si>
  <si>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</si>
  <si>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</si>
  <si>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</si>
  <si>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</si>
  <si>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</si>
  <si>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</si>
  <si>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</si>
  <si>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</si>
  <si>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</si>
  <si>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</si>
  <si>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Письмо Управления культуры АМГО от 12.12.2022г. № 949/11</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</si>
  <si>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</si>
  <si>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</si>
  <si>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</si>
  <si>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</si>
  <si>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</si>
  <si>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</si>
  <si>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</si>
  <si>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</si>
  <si>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Письмо Управления культуры АМГО от 05.12.2022г. № 927/11</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</si>
  <si>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</si>
  <si>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</si>
  <si>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</si>
  <si>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</si>
  <si>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</si>
  <si>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</si>
  <si>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</si>
  <si>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</si>
  <si>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</si>
  <si>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</si>
  <si>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</si>
  <si>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</si>
  <si>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</si>
  <si>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</si>
  <si>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</si>
  <si>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</si>
  <si>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</si>
  <si>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Письмо Управления образования АМГО от 08.12.2022г. №3948/10, от 12.12.2022г. №3976/10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</si>
  <si>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</si>
  <si>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</si>
  <si>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</si>
  <si>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</si>
  <si>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</si>
  <si>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</si>
  <si>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</si>
  <si>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</si>
  <si>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</si>
  <si>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</si>
  <si>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</si>
  <si>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</si>
  <si>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</si>
  <si>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</si>
  <si>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</si>
  <si>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</si>
  <si>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</si>
  <si>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</si>
  <si>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</si>
  <si>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</si>
  <si>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</si>
  <si>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</si>
  <si>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</si>
  <si>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</si>
  <si>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</si>
  <si>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</si>
  <si>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</si>
  <si>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</si>
  <si>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</si>
  <si>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</si>
  <si>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</si>
  <si>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</si>
  <si>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</si>
  <si>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</si>
  <si>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</si>
  <si>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</si>
  <si>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</si>
  <si>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</si>
  <si>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</si>
  <si>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</si>
  <si>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</si>
  <si>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</si>
  <si>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</si>
  <si>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</si>
  <si>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</si>
  <si>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</si>
  <si>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</si>
  <si>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</si>
  <si>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</si>
  <si>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</si>
  <si>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</si>
  <si>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</si>
  <si>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</si>
  <si>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</si>
  <si>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289 1 16 07010 04 0000 140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</si>
  <si>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</si>
  <si>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</si>
  <si>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</si>
  <si>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</si>
  <si>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</si>
  <si>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</si>
  <si>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</si>
  <si>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</si>
  <si>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</si>
  <si>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</si>
  <si>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</si>
  <si>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</si>
  <si>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</si>
  <si>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</si>
  <si>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</si>
  <si>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</si>
  <si>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</si>
  <si>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</si>
  <si>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</si>
  <si>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141 1 16 10123 01 0000 140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</si>
  <si>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</si>
  <si>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</si>
  <si>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</si>
  <si>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</si>
  <si>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</si>
  <si>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</si>
  <si>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</si>
  <si>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</si>
  <si>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</si>
  <si>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</si>
  <si>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</si>
  <si>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</si>
  <si>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</si>
  <si>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</si>
  <si>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</si>
  <si>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</si>
  <si>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</si>
  <si>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</si>
  <si>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</si>
  <si>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</si>
  <si>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</si>
  <si>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</si>
  <si>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</si>
  <si>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</si>
  <si>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</si>
  <si>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</si>
  <si>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</si>
  <si>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</si>
  <si>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</si>
  <si>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</si>
  <si>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</si>
  <si>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</si>
  <si>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</si>
  <si>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</si>
  <si>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</si>
  <si>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</si>
  <si>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</si>
  <si>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</si>
  <si>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</si>
  <si>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</si>
  <si>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</si>
  <si>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</si>
  <si>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</si>
  <si>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</si>
  <si>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</si>
  <si>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</si>
  <si>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</si>
  <si>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</si>
  <si>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283 2 02 25269 04 0000 150</t>
  </si>
  <si>
    <t>Прочие субсидии бюджетам городских округов на государственную поддержку закупки контейнеров для раздельного накопления твердых коммунальных отходов</t>
  </si>
  <si>
    <t>План МФ ЧО</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</si>
  <si>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</si>
  <si>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</si>
  <si>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</si>
  <si>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</si>
  <si>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</si>
  <si>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</si>
  <si>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</si>
  <si>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</si>
  <si>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</si>
  <si>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</si>
  <si>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</si>
  <si>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</si>
  <si>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</si>
  <si>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</si>
  <si>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</si>
  <si>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287 2 02 25753 04 0000 150</t>
  </si>
  <si>
    <t>Субсидии бюджетам на софинансирование закупки оборудования для создания "умных" спортивных площадок</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</si>
  <si>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</si>
  <si>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</si>
  <si>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</si>
  <si>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</si>
  <si>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Субсидии бюджетам городских округов на софинансирование закупки оборудования для создания "умных" спортивных площадок</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</si>
  <si>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</si>
  <si>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</si>
  <si>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</si>
  <si>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</si>
  <si>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</si>
  <si>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</si>
  <si>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</si>
  <si>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</si>
  <si>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</si>
  <si>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</si>
  <si>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</si>
  <si>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Закон ЧО от 25.11.2022 № 704-ЗО</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</si>
  <si>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</si>
  <si>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</si>
  <si>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</si>
  <si>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</si>
  <si>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</si>
  <si>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</si>
  <si>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</si>
  <si>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</si>
  <si>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</si>
  <si>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</si>
  <si>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</si>
  <si>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</si>
  <si>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</si>
  <si>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</si>
  <si>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</si>
  <si>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288 202 29999 04 0000 150</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</si>
  <si>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</si>
  <si>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</si>
  <si>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</si>
  <si>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</si>
  <si>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</si>
  <si>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</si>
  <si>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</si>
  <si>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</si>
  <si>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</si>
  <si>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</si>
  <si>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</si>
  <si>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</si>
  <si>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</si>
  <si>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</si>
  <si>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</si>
  <si>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</si>
  <si>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</si>
  <si>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</si>
  <si>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</si>
  <si>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</si>
  <si>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</si>
  <si>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</si>
  <si>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</si>
  <si>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285 2 02 30024 04 0000 150</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</si>
  <si>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</si>
  <si>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</si>
  <si>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</si>
  <si>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</si>
  <si>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</si>
  <si>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закон ЧО от 25.11.2022 № 704-ЗО</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</si>
  <si>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</si>
  <si>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</si>
  <si>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</si>
  <si>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</si>
  <si>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</si>
  <si>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</si>
  <si>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</si>
  <si>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</si>
  <si>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</si>
  <si>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</si>
  <si>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</si>
  <si>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</si>
  <si>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</si>
  <si>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288 2 02 30024 04 0000 150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</si>
  <si>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</si>
  <si>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</si>
  <si>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 xml:space="preserve"> </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</si>
  <si>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</si>
  <si>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</si>
  <si>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</si>
  <si>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</si>
  <si>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</si>
  <si>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</si>
  <si>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</si>
  <si>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</si>
  <si>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</si>
  <si>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</si>
  <si>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</si>
  <si>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</si>
  <si>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</si>
  <si>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</si>
  <si>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</si>
  <si>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</si>
  <si>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</si>
  <si>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</si>
  <si>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</si>
  <si>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</si>
  <si>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</si>
  <si>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</si>
  <si>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</si>
  <si>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</si>
  <si>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</si>
  <si>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</si>
  <si>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</si>
  <si>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</si>
  <si>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Постановление Правительства ЧО от 01.12.2022г. 
№ 681- П</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</si>
  <si>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</si>
  <si>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</si>
  <si>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</si>
  <si>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</si>
  <si>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</si>
  <si>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</si>
  <si>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</si>
  <si>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</si>
  <si>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</si>
  <si>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</si>
  <si>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</si>
  <si>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</si>
  <si>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</si>
  <si>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</si>
  <si>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</si>
  <si>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</si>
  <si>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</si>
  <si>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</si>
  <si>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Письмо Управления ФКиС АМГО от 07.11.2022г. № 1022/12</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</si>
  <si>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</si>
  <si>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</si>
  <si>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</si>
  <si>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</si>
  <si>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</si>
  <si>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</si>
  <si>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</si>
  <si>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</si>
  <si>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Письмо Управления образования АМГО от 22.11.2022г. 
№ 3774/10</t>
  </si>
  <si>
    <t>000 2 00 00000 00 0000 000</t>
  </si>
  <si>
    <t>БЕЗВОЗМЕЗДНЫЕ ПОСТУПЛЕНИЯ</t>
  </si>
  <si>
    <t>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</si>
</sst>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6" x14ac:knownFonts="1">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4"/>
      <name val="Times New Roman"/>
      <family val="1"/>
      <charset val="204"/>
    </font>
    <font>
      <sz val="10.5"/>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 fillId="0" borderId="0"/>
    <xf numFmtId="0" fontId="10"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0">
    <xf numFmtId="0" fontId="0" fillId="0" borderId="0" xfId="0"/>
    <xf numFmtId="0" fontId="2" fillId="2" borderId="0" xfId="1" applyFont="1" applyFill="1" applyAlignment="1">
      <alignment horizontal="center" vertical="center" wrapText="1"/>
    </xf>
    <xf numFmtId="0" fontId="2" fillId="2" borderId="0" xfId="1" applyFont="1" applyFill="1"/>
    <xf numFmtId="0" fontId="3" fillId="0" borderId="0" xfId="1" applyFont="1" applyFill="1"/>
    <xf numFmtId="164" fontId="4" fillId="2" borderId="0" xfId="1" applyNumberFormat="1" applyFont="1" applyFill="1" applyBorder="1" applyAlignment="1">
      <alignment horizontal="center" wrapText="1"/>
    </xf>
    <xf numFmtId="0" fontId="3" fillId="2" borderId="0" xfId="1" applyFont="1" applyFill="1" applyAlignment="1">
      <alignment vertical="center" wrapText="1"/>
    </xf>
    <xf numFmtId="164" fontId="4"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right" wrapText="1"/>
    </xf>
    <xf numFmtId="0" fontId="2"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0" fontId="5" fillId="2" borderId="0" xfId="1" applyFont="1" applyFill="1" applyAlignment="1">
      <alignment vertical="center" wrapText="1"/>
    </xf>
    <xf numFmtId="0" fontId="2" fillId="0" borderId="3" xfId="1" applyFont="1" applyFill="1" applyBorder="1" applyAlignment="1">
      <alignment horizontal="center" vertical="center" wrapText="1"/>
    </xf>
    <xf numFmtId="0" fontId="6"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9" fillId="2" borderId="0" xfId="1" applyFont="1" applyFill="1" applyAlignment="1">
      <alignment vertical="center" wrapText="1"/>
    </xf>
    <xf numFmtId="3"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4" fillId="0" borderId="2" xfId="1" applyFont="1" applyFill="1" applyBorder="1" applyAlignment="1">
      <alignment horizontal="center" vertical="center" wrapText="1"/>
    </xf>
    <xf numFmtId="0" fontId="4" fillId="0" borderId="2" xfId="1" quotePrefix="1" applyFont="1" applyFill="1" applyBorder="1" applyAlignment="1">
      <alignment horizontal="justify" vertical="center" wrapText="1"/>
    </xf>
    <xf numFmtId="0" fontId="3" fillId="3" borderId="0" xfId="1" applyFont="1" applyFill="1" applyAlignment="1">
      <alignment vertical="center" wrapText="1"/>
    </xf>
    <xf numFmtId="0" fontId="2" fillId="2" borderId="2" xfId="1" applyFont="1" applyFill="1" applyBorder="1" applyAlignment="1">
      <alignment horizontal="justify" vertical="center" wrapText="1"/>
    </xf>
    <xf numFmtId="0" fontId="4" fillId="2" borderId="2" xfId="1"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3" fillId="2" borderId="0" xfId="1" applyNumberFormat="1" applyFont="1" applyFill="1" applyAlignment="1">
      <alignment vertical="center" wrapText="1"/>
    </xf>
    <xf numFmtId="165" fontId="6" fillId="2" borderId="2" xfId="2"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65" fontId="9"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6" fillId="2" borderId="2" xfId="1" applyFont="1" applyFill="1" applyBorder="1" applyAlignment="1">
      <alignment vertical="top" wrapText="1"/>
    </xf>
    <xf numFmtId="3" fontId="6" fillId="2" borderId="2" xfId="1" applyNumberFormat="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11"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6" fillId="2" borderId="2" xfId="0" applyFont="1" applyFill="1" applyBorder="1" applyAlignment="1">
      <alignment horizontal="justify" vertical="center" wrapText="1" readingOrder="1"/>
    </xf>
    <xf numFmtId="0" fontId="9" fillId="0" borderId="0" xfId="1" applyFont="1" applyFill="1" applyAlignment="1">
      <alignment vertical="center" wrapText="1"/>
    </xf>
    <xf numFmtId="165" fontId="9" fillId="0" borderId="0" xfId="1" applyNumberFormat="1" applyFont="1" applyFill="1" applyAlignment="1">
      <alignment vertical="center" wrapText="1"/>
    </xf>
    <xf numFmtId="0" fontId="11"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49" fontId="4" fillId="2" borderId="8" xfId="5" applyNumberFormat="1" applyFont="1" applyFill="1" applyBorder="1" applyAlignment="1">
      <alignment horizontal="justify" vertical="center" wrapText="1"/>
    </xf>
    <xf numFmtId="0" fontId="2" fillId="2" borderId="2" xfId="1" applyFont="1" applyFill="1" applyBorder="1" applyAlignment="1">
      <alignment horizontal="center" vertical="center"/>
    </xf>
    <xf numFmtId="49" fontId="2" fillId="2" borderId="2" xfId="1" applyNumberFormat="1" applyFont="1" applyFill="1" applyBorder="1" applyAlignment="1" applyProtection="1">
      <alignment horizontal="center" vertical="center" wrapText="1"/>
    </xf>
    <xf numFmtId="49" fontId="6" fillId="2" borderId="9" xfId="1" applyNumberFormat="1" applyFont="1" applyFill="1" applyBorder="1" applyAlignment="1" applyProtection="1">
      <alignment horizontal="justify" vertical="center" wrapText="1"/>
    </xf>
    <xf numFmtId="49" fontId="6" fillId="2" borderId="2" xfId="1" applyNumberFormat="1" applyFont="1" applyFill="1" applyBorder="1" applyAlignment="1" applyProtection="1">
      <alignment horizontal="justify" vertical="center" wrapText="1"/>
    </xf>
    <xf numFmtId="0" fontId="6" fillId="2" borderId="2" xfId="1" applyNumberFormat="1" applyFont="1" applyFill="1" applyBorder="1" applyAlignment="1" applyProtection="1">
      <alignment horizontal="justify" vertical="center" wrapText="1"/>
    </xf>
    <xf numFmtId="0" fontId="6" fillId="2" borderId="2" xfId="1" applyNumberFormat="1" applyFont="1" applyFill="1" applyBorder="1" applyAlignment="1">
      <alignment horizontal="justify" vertical="center" wrapText="1"/>
    </xf>
    <xf numFmtId="0" fontId="6" fillId="2" borderId="4" xfId="1" applyFont="1" applyFill="1" applyBorder="1" applyAlignment="1">
      <alignment horizontal="justify" vertical="center" wrapText="1"/>
    </xf>
    <xf numFmtId="0" fontId="3"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13" fillId="2" borderId="0" xfId="1" applyFont="1" applyFill="1" applyAlignment="1">
      <alignment horizontal="center" vertical="center" wrapText="1"/>
    </xf>
    <xf numFmtId="49" fontId="4" fillId="2" borderId="2" xfId="5" applyNumberFormat="1" applyFont="1" applyFill="1" applyBorder="1" applyAlignment="1">
      <alignment horizontal="left" vertical="center" wrapText="1"/>
    </xf>
    <xf numFmtId="165" fontId="4" fillId="0" borderId="2" xfId="2" applyNumberFormat="1" applyFont="1" applyFill="1" applyBorder="1" applyAlignment="1">
      <alignment horizontal="center" vertical="center" wrapText="1"/>
    </xf>
    <xf numFmtId="0" fontId="14" fillId="2" borderId="0" xfId="1" applyFont="1" applyFill="1" applyAlignment="1">
      <alignment horizontal="justify" vertical="center" wrapText="1"/>
    </xf>
    <xf numFmtId="165" fontId="13" fillId="2" borderId="0" xfId="1" applyNumberFormat="1" applyFont="1" applyFill="1" applyAlignment="1">
      <alignment horizontal="center" vertical="center" wrapText="1"/>
    </xf>
    <xf numFmtId="2" fontId="13" fillId="2" borderId="0" xfId="1" applyNumberFormat="1" applyFont="1" applyFill="1" applyAlignment="1">
      <alignment horizontal="center"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71"/>
  <sheetViews>
    <sheetView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8.75" x14ac:dyDescent="0.25"/>
  <cols>
    <col min="1" max="1" width="27.85546875" style="1" customWidth="1"/>
    <col min="2" max="2" width="64.7109375" style="77" customWidth="1"/>
    <col min="3" max="3" width="14.85546875" style="74" customWidth="1"/>
    <col min="4" max="4" width="14.7109375" style="74" customWidth="1"/>
    <col min="5" max="5" width="14.85546875" style="74" customWidth="1"/>
    <col min="6" max="6" width="23.85546875" style="74" customWidth="1"/>
    <col min="7" max="8" width="14.7109375" style="74" customWidth="1"/>
    <col min="9" max="9" width="9.140625" style="74" customWidth="1"/>
    <col min="10" max="10" width="13.42578125" style="74" customWidth="1"/>
    <col min="11" max="11" width="13" style="74" customWidth="1"/>
    <col min="12" max="12" width="7.42578125" style="74" customWidth="1"/>
    <col min="13" max="13" width="10.140625" style="5" bestFit="1" customWidth="1"/>
    <col min="14" max="14" width="11" style="5" customWidth="1"/>
    <col min="15" max="16384" width="9.140625" style="5"/>
  </cols>
  <sheetData>
    <row r="1" spans="1:247" s="3" customFormat="1" ht="15.75" x14ac:dyDescent="0.25">
      <c r="A1" s="1"/>
      <c r="B1" s="1"/>
      <c r="C1" s="2"/>
      <c r="D1" s="2"/>
      <c r="E1" s="2"/>
      <c r="F1" s="2"/>
      <c r="G1" s="2"/>
      <c r="H1" s="2"/>
      <c r="I1" s="2"/>
      <c r="J1" s="2"/>
      <c r="K1" s="2" t="s">
        <v>0</v>
      </c>
      <c r="L1" s="2"/>
    </row>
    <row r="2" spans="1:247" ht="15.75" x14ac:dyDescent="0.25">
      <c r="A2" s="4" t="s">
        <v>1</v>
      </c>
      <c r="B2" s="4"/>
      <c r="C2" s="4"/>
      <c r="D2" s="4"/>
      <c r="E2" s="4"/>
      <c r="F2" s="4"/>
      <c r="G2" s="4"/>
      <c r="H2" s="4"/>
      <c r="I2" s="4"/>
      <c r="J2" s="4"/>
      <c r="K2" s="4"/>
      <c r="L2" s="4"/>
    </row>
    <row r="3" spans="1:247" ht="15.75" x14ac:dyDescent="0.25">
      <c r="A3" s="6"/>
      <c r="B3" s="6"/>
      <c r="C3" s="6"/>
      <c r="D3" s="6"/>
      <c r="E3" s="7"/>
      <c r="F3" s="7"/>
      <c r="G3" s="6"/>
      <c r="H3" s="6"/>
      <c r="I3" s="7"/>
      <c r="J3" s="8" t="s">
        <v>2</v>
      </c>
      <c r="K3" s="8"/>
      <c r="L3" s="8"/>
    </row>
    <row r="4" spans="1:247" ht="48.75" customHeight="1" x14ac:dyDescent="0.25">
      <c r="A4" s="9" t="s">
        <v>3</v>
      </c>
      <c r="B4" s="9" t="s">
        <v>4</v>
      </c>
      <c r="C4" s="9" t="s">
        <v>5</v>
      </c>
      <c r="D4" s="9" t="s">
        <v>6</v>
      </c>
      <c r="E4" s="9" t="s">
        <v>7</v>
      </c>
      <c r="F4" s="9" t="s">
        <v>8</v>
      </c>
      <c r="G4" s="9" t="s">
        <v>9</v>
      </c>
      <c r="H4" s="9" t="s">
        <v>10</v>
      </c>
      <c r="I4" s="9" t="s">
        <v>7</v>
      </c>
      <c r="J4" s="9" t="s">
        <v>11</v>
      </c>
      <c r="K4" s="9" t="s">
        <v>12</v>
      </c>
      <c r="L4" s="9" t="s">
        <v>7</v>
      </c>
    </row>
    <row r="5" spans="1:247" s="14" customFormat="1" ht="31.5" x14ac:dyDescent="0.25">
      <c r="A5" s="10" t="s">
        <v>13</v>
      </c>
      <c r="B5" s="11" t="s">
        <v>14</v>
      </c>
      <c r="C5" s="12">
        <f>SUM(C7:C12)</f>
        <v>1362072.3</v>
      </c>
      <c r="D5" s="12">
        <f>SUM(D7:D12)</f>
        <v>1362072.3</v>
      </c>
      <c r="E5" s="13">
        <f>D5-C5</f>
        <v>0</v>
      </c>
      <c r="F5" s="13"/>
      <c r="G5" s="12">
        <f>SUM(G7:G12)</f>
        <v>1272164.2</v>
      </c>
      <c r="H5" s="12">
        <f>SUM(H7:H12)</f>
        <v>1272164.2</v>
      </c>
      <c r="I5" s="13">
        <f t="shared" ref="I5:I61" si="0">H5-G5</f>
        <v>0</v>
      </c>
      <c r="J5" s="12">
        <f>SUM(J7:J12)</f>
        <v>1326564.1000000001</v>
      </c>
      <c r="K5" s="12">
        <f>SUM(K7:K12)</f>
        <v>1326564.1000000001</v>
      </c>
      <c r="L5" s="13">
        <f>K5-J5</f>
        <v>0</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row>
    <row r="6" spans="1:247" ht="63" x14ac:dyDescent="0.25">
      <c r="A6" s="15"/>
      <c r="B6" s="16" t="s">
        <v>15</v>
      </c>
      <c r="C6" s="17">
        <f>((C7+C8+C9+C10)*17.01514368/32.01514368)+C11+(C12*17.01514368/30.01514368)</f>
        <v>729852.07247285906</v>
      </c>
      <c r="D6" s="17">
        <f>((D7+D8+D9+D10)*17.01514368/32.01514368)+D11+(D12*17.01514368/30.01514368)</f>
        <v>730552.3829424259</v>
      </c>
      <c r="E6" s="13">
        <f t="shared" ref="E6:E69" si="1">D6-C6</f>
        <v>700.3104695668444</v>
      </c>
      <c r="F6" s="13"/>
      <c r="G6" s="17">
        <f>((G7+G8+G9+G10)*17.05801761/32.05801761)+G11+(G12*17.05801761/30.05801761)</f>
        <v>680658.65959051857</v>
      </c>
      <c r="H6" s="17">
        <f>((H7+H8+H9+H10)*17.05801761/32.05801761)+H11+(H12*17.05801761/30.05801761)</f>
        <v>680658.65959051857</v>
      </c>
      <c r="I6" s="13">
        <f t="shared" si="0"/>
        <v>0</v>
      </c>
      <c r="J6" s="17">
        <f>((J7+J8+J9+J10)*17.16330128/32.16330128)+J11+(J12*17.16330128/30.16330128)</f>
        <v>711730.31969583104</v>
      </c>
      <c r="K6" s="17">
        <f>((K7+K8+K9+K10)*17.16330128/32.16330128)+K11+(K12*17.16330128/30.16330128)</f>
        <v>711730.31969583104</v>
      </c>
      <c r="L6" s="13">
        <f t="shared" ref="L6:L70" si="2">K6-J6</f>
        <v>0</v>
      </c>
    </row>
    <row r="7" spans="1:247" ht="78.75" x14ac:dyDescent="0.25">
      <c r="A7" s="18" t="s">
        <v>16</v>
      </c>
      <c r="B7" s="19" t="s">
        <v>17</v>
      </c>
      <c r="C7" s="13">
        <v>1191250.5</v>
      </c>
      <c r="D7" s="13">
        <v>1170075.3</v>
      </c>
      <c r="E7" s="13">
        <f t="shared" si="1"/>
        <v>-21175.199999999953</v>
      </c>
      <c r="F7" s="13" t="s">
        <v>18</v>
      </c>
      <c r="G7" s="20">
        <v>1134007.2</v>
      </c>
      <c r="H7" s="20">
        <v>1134007.2</v>
      </c>
      <c r="I7" s="13">
        <f t="shared" si="0"/>
        <v>0</v>
      </c>
      <c r="J7" s="20">
        <v>1184998.6000000001</v>
      </c>
      <c r="K7" s="20">
        <v>1184998.6000000001</v>
      </c>
      <c r="L7" s="13">
        <f t="shared" si="2"/>
        <v>0</v>
      </c>
    </row>
    <row r="8" spans="1:247" ht="63" x14ac:dyDescent="0.25">
      <c r="A8" s="21"/>
      <c r="B8" s="19" t="s">
        <v>19</v>
      </c>
      <c r="C8" s="13">
        <v>53089.9</v>
      </c>
      <c r="D8" s="13">
        <v>53089.9</v>
      </c>
      <c r="E8" s="13">
        <f t="shared" si="1"/>
        <v>0</v>
      </c>
      <c r="F8" s="13"/>
      <c r="G8" s="20">
        <v>54171.1</v>
      </c>
      <c r="H8" s="20">
        <v>54171.1</v>
      </c>
      <c r="I8" s="13">
        <f t="shared" si="0"/>
        <v>0</v>
      </c>
      <c r="J8" s="20">
        <v>55327.199999999997</v>
      </c>
      <c r="K8" s="20">
        <v>55327.199999999997</v>
      </c>
      <c r="L8" s="13">
        <f t="shared" si="2"/>
        <v>0</v>
      </c>
      <c r="N8" s="22"/>
    </row>
    <row r="9" spans="1:247" ht="110.25" x14ac:dyDescent="0.25">
      <c r="A9" s="23" t="s">
        <v>20</v>
      </c>
      <c r="B9" s="24" t="s">
        <v>21</v>
      </c>
      <c r="C9" s="13">
        <v>1507.1</v>
      </c>
      <c r="D9" s="13">
        <v>1507.1</v>
      </c>
      <c r="E9" s="13">
        <f t="shared" si="1"/>
        <v>0</v>
      </c>
      <c r="F9" s="13"/>
      <c r="G9" s="20">
        <v>18853.2</v>
      </c>
      <c r="H9" s="20">
        <v>18853.2</v>
      </c>
      <c r="I9" s="13">
        <f t="shared" si="0"/>
        <v>0</v>
      </c>
      <c r="J9" s="20">
        <v>19148.7</v>
      </c>
      <c r="K9" s="20">
        <v>19148.7</v>
      </c>
      <c r="L9" s="13">
        <f t="shared" si="2"/>
        <v>0</v>
      </c>
    </row>
    <row r="10" spans="1:247" ht="63" x14ac:dyDescent="0.25">
      <c r="A10" s="23" t="s">
        <v>22</v>
      </c>
      <c r="B10" s="19" t="s">
        <v>23</v>
      </c>
      <c r="C10" s="13">
        <v>15500</v>
      </c>
      <c r="D10" s="13">
        <v>16900</v>
      </c>
      <c r="E10" s="13">
        <f t="shared" si="1"/>
        <v>1400</v>
      </c>
      <c r="F10" s="13" t="s">
        <v>18</v>
      </c>
      <c r="G10" s="20">
        <v>9341</v>
      </c>
      <c r="H10" s="20">
        <v>9341</v>
      </c>
      <c r="I10" s="13">
        <f t="shared" si="0"/>
        <v>0</v>
      </c>
      <c r="J10" s="20">
        <v>9647.5</v>
      </c>
      <c r="K10" s="20">
        <v>9647.5</v>
      </c>
      <c r="L10" s="13">
        <f t="shared" si="2"/>
        <v>0</v>
      </c>
    </row>
    <row r="11" spans="1:247" s="25" customFormat="1" ht="94.5" x14ac:dyDescent="0.25">
      <c r="A11" s="23" t="s">
        <v>24</v>
      </c>
      <c r="B11" s="24" t="s">
        <v>25</v>
      </c>
      <c r="C11" s="13">
        <v>5500</v>
      </c>
      <c r="D11" s="13">
        <v>5500</v>
      </c>
      <c r="E11" s="13">
        <f t="shared" si="1"/>
        <v>0</v>
      </c>
      <c r="F11" s="13"/>
      <c r="G11" s="20">
        <v>4085.4</v>
      </c>
      <c r="H11" s="20">
        <v>4085.4</v>
      </c>
      <c r="I11" s="13">
        <f t="shared" si="0"/>
        <v>0</v>
      </c>
      <c r="J11" s="20">
        <v>4184.6000000000004</v>
      </c>
      <c r="K11" s="20">
        <v>4184.6000000000004</v>
      </c>
      <c r="L11" s="13">
        <f t="shared" si="2"/>
        <v>0</v>
      </c>
    </row>
    <row r="12" spans="1:247" s="25" customFormat="1" ht="63" x14ac:dyDescent="0.25">
      <c r="A12" s="23" t="s">
        <v>26</v>
      </c>
      <c r="B12" s="24" t="s">
        <v>27</v>
      </c>
      <c r="C12" s="13">
        <v>95224.8</v>
      </c>
      <c r="D12" s="13">
        <v>115000</v>
      </c>
      <c r="E12" s="13">
        <f t="shared" si="1"/>
        <v>19775.199999999997</v>
      </c>
      <c r="F12" s="13" t="s">
        <v>18</v>
      </c>
      <c r="G12" s="20">
        <v>51706.3</v>
      </c>
      <c r="H12" s="20">
        <v>51706.3</v>
      </c>
      <c r="I12" s="13">
        <f t="shared" si="0"/>
        <v>0</v>
      </c>
      <c r="J12" s="20">
        <v>53257.5</v>
      </c>
      <c r="K12" s="20">
        <v>53257.5</v>
      </c>
      <c r="L12" s="13">
        <f t="shared" si="2"/>
        <v>0</v>
      </c>
    </row>
    <row r="13" spans="1:247" ht="31.5" x14ac:dyDescent="0.25">
      <c r="A13" s="26" t="s">
        <v>28</v>
      </c>
      <c r="B13" s="27" t="s">
        <v>29</v>
      </c>
      <c r="C13" s="12">
        <f>C14+C15+C16+C17</f>
        <v>33500</v>
      </c>
      <c r="D13" s="12">
        <f>D14+D15+D16+D17</f>
        <v>33500</v>
      </c>
      <c r="E13" s="13">
        <f t="shared" si="1"/>
        <v>0</v>
      </c>
      <c r="F13" s="13"/>
      <c r="G13" s="12">
        <f>G14+G15+G16+G17</f>
        <v>28978</v>
      </c>
      <c r="H13" s="12">
        <f>H14+H15+H16+H17</f>
        <v>28978</v>
      </c>
      <c r="I13" s="13">
        <f t="shared" si="0"/>
        <v>0</v>
      </c>
      <c r="J13" s="12">
        <f>J14+J15+J16+J17</f>
        <v>30506.799999999999</v>
      </c>
      <c r="K13" s="12">
        <f>K14+K15+K16+K17</f>
        <v>30506.799999999999</v>
      </c>
      <c r="L13" s="13">
        <f t="shared" si="2"/>
        <v>0</v>
      </c>
    </row>
    <row r="14" spans="1:247" ht="110.25" x14ac:dyDescent="0.25">
      <c r="A14" s="23" t="s">
        <v>30</v>
      </c>
      <c r="B14" s="28" t="s">
        <v>31</v>
      </c>
      <c r="C14" s="13">
        <v>16270</v>
      </c>
      <c r="D14" s="13">
        <v>16270</v>
      </c>
      <c r="E14" s="13">
        <f t="shared" si="1"/>
        <v>0</v>
      </c>
      <c r="F14" s="13"/>
      <c r="G14" s="13">
        <v>12964.7</v>
      </c>
      <c r="H14" s="13">
        <v>12964.7</v>
      </c>
      <c r="I14" s="13">
        <f t="shared" si="0"/>
        <v>0</v>
      </c>
      <c r="J14" s="13">
        <v>13431.7</v>
      </c>
      <c r="K14" s="13">
        <v>13431.7</v>
      </c>
      <c r="L14" s="13">
        <f t="shared" si="2"/>
        <v>0</v>
      </c>
    </row>
    <row r="15" spans="1:247" ht="141.75" x14ac:dyDescent="0.25">
      <c r="A15" s="23" t="s">
        <v>32</v>
      </c>
      <c r="B15" s="28" t="s">
        <v>33</v>
      </c>
      <c r="C15" s="13">
        <v>92.3</v>
      </c>
      <c r="D15" s="13">
        <v>92.3</v>
      </c>
      <c r="E15" s="13">
        <f t="shared" si="1"/>
        <v>0</v>
      </c>
      <c r="F15" s="13"/>
      <c r="G15" s="13">
        <v>72.599999999999994</v>
      </c>
      <c r="H15" s="13">
        <v>72.599999999999994</v>
      </c>
      <c r="I15" s="13">
        <f t="shared" si="0"/>
        <v>0</v>
      </c>
      <c r="J15" s="13">
        <v>77.599999999999994</v>
      </c>
      <c r="K15" s="13">
        <v>77.599999999999994</v>
      </c>
      <c r="L15" s="13">
        <f t="shared" si="2"/>
        <v>0</v>
      </c>
    </row>
    <row r="16" spans="1:247" ht="126" x14ac:dyDescent="0.25">
      <c r="A16" s="23" t="s">
        <v>34</v>
      </c>
      <c r="B16" s="28" t="s">
        <v>35</v>
      </c>
      <c r="C16" s="13">
        <v>18780</v>
      </c>
      <c r="D16" s="13">
        <v>18780</v>
      </c>
      <c r="E16" s="13">
        <f t="shared" si="1"/>
        <v>0</v>
      </c>
      <c r="F16" s="13"/>
      <c r="G16" s="13">
        <v>17547.2</v>
      </c>
      <c r="H16" s="13">
        <v>17547.2</v>
      </c>
      <c r="I16" s="13">
        <f t="shared" si="0"/>
        <v>0</v>
      </c>
      <c r="J16" s="13">
        <v>18721.2</v>
      </c>
      <c r="K16" s="13">
        <v>18721.2</v>
      </c>
      <c r="L16" s="13">
        <f t="shared" si="2"/>
        <v>0</v>
      </c>
    </row>
    <row r="17" spans="1:247" s="25" customFormat="1" ht="126" x14ac:dyDescent="0.25">
      <c r="A17" s="23" t="s">
        <v>36</v>
      </c>
      <c r="B17" s="28" t="s">
        <v>37</v>
      </c>
      <c r="C17" s="13">
        <v>-1642.3</v>
      </c>
      <c r="D17" s="13">
        <v>-1642.3</v>
      </c>
      <c r="E17" s="13">
        <f t="shared" si="1"/>
        <v>0</v>
      </c>
      <c r="F17" s="13"/>
      <c r="G17" s="13">
        <v>-1606.5</v>
      </c>
      <c r="H17" s="13">
        <v>-1606.5</v>
      </c>
      <c r="I17" s="13">
        <f t="shared" si="0"/>
        <v>0</v>
      </c>
      <c r="J17" s="13">
        <v>-1723.7</v>
      </c>
      <c r="K17" s="13">
        <v>-1723.7</v>
      </c>
      <c r="L17" s="13">
        <f t="shared" si="2"/>
        <v>0</v>
      </c>
    </row>
    <row r="18" spans="1:247" s="31" customFormat="1" ht="15.75" x14ac:dyDescent="0.25">
      <c r="A18" s="29" t="s">
        <v>38</v>
      </c>
      <c r="B18" s="30" t="s">
        <v>39</v>
      </c>
      <c r="C18" s="12">
        <f>C19+C23+C24+C25</f>
        <v>398816.6</v>
      </c>
      <c r="D18" s="12">
        <f>D19+D23+D24+D25</f>
        <v>400370.6</v>
      </c>
      <c r="E18" s="13">
        <f t="shared" si="1"/>
        <v>1554</v>
      </c>
      <c r="F18" s="13"/>
      <c r="G18" s="12">
        <f>G19+G23+G24+G25</f>
        <v>378495.3</v>
      </c>
      <c r="H18" s="12">
        <f>H19+H23+H24+H25</f>
        <v>378495.3</v>
      </c>
      <c r="I18" s="13">
        <f t="shared" si="0"/>
        <v>0</v>
      </c>
      <c r="J18" s="12">
        <f>J19+J23+J24+J25</f>
        <v>418900.1</v>
      </c>
      <c r="K18" s="12">
        <f>K19+K23+K24+K25</f>
        <v>418900.1</v>
      </c>
      <c r="L18" s="13">
        <f t="shared" si="2"/>
        <v>0</v>
      </c>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row>
    <row r="19" spans="1:247" s="31" customFormat="1" ht="31.5" x14ac:dyDescent="0.25">
      <c r="A19" s="10" t="s">
        <v>40</v>
      </c>
      <c r="B19" s="11" t="s">
        <v>41</v>
      </c>
      <c r="C19" s="12">
        <f>C20+C21+C22</f>
        <v>378946</v>
      </c>
      <c r="D19" s="12">
        <f>D20+D21+D22</f>
        <v>382500</v>
      </c>
      <c r="E19" s="13">
        <f t="shared" si="1"/>
        <v>3554</v>
      </c>
      <c r="F19" s="13"/>
      <c r="G19" s="12">
        <f>G20+G21+G22</f>
        <v>349262.39999999997</v>
      </c>
      <c r="H19" s="12">
        <f>H20+H21+H22</f>
        <v>349262.39999999997</v>
      </c>
      <c r="I19" s="13">
        <f t="shared" si="0"/>
        <v>0</v>
      </c>
      <c r="J19" s="12">
        <f>J20+J21+J22</f>
        <v>389572.5</v>
      </c>
      <c r="K19" s="12">
        <f>K20+K21+K22</f>
        <v>389572.5</v>
      </c>
      <c r="L19" s="13">
        <f t="shared" si="2"/>
        <v>0</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row>
    <row r="20" spans="1:247" s="31" customFormat="1" ht="63" x14ac:dyDescent="0.25">
      <c r="A20" s="9" t="s">
        <v>42</v>
      </c>
      <c r="B20" s="32" t="s">
        <v>43</v>
      </c>
      <c r="C20" s="13">
        <v>272474</v>
      </c>
      <c r="D20" s="13">
        <v>275200</v>
      </c>
      <c r="E20" s="13">
        <f t="shared" si="1"/>
        <v>2726</v>
      </c>
      <c r="F20" s="13" t="s">
        <v>18</v>
      </c>
      <c r="G20" s="13">
        <v>289095.09999999998</v>
      </c>
      <c r="H20" s="13">
        <v>289095.09999999998</v>
      </c>
      <c r="I20" s="13">
        <f t="shared" si="0"/>
        <v>0</v>
      </c>
      <c r="J20" s="13">
        <v>324514.90000000002</v>
      </c>
      <c r="K20" s="13">
        <v>324514.90000000002</v>
      </c>
      <c r="L20" s="13">
        <f t="shared" si="2"/>
        <v>0</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row>
    <row r="21" spans="1:247" ht="47.25" x14ac:dyDescent="0.25">
      <c r="A21" s="9" t="s">
        <v>44</v>
      </c>
      <c r="B21" s="32" t="s">
        <v>45</v>
      </c>
      <c r="C21" s="13">
        <v>0</v>
      </c>
      <c r="D21" s="13">
        <v>0</v>
      </c>
      <c r="E21" s="13">
        <f t="shared" si="1"/>
        <v>0</v>
      </c>
      <c r="F21" s="13"/>
      <c r="G21" s="13">
        <v>67.3</v>
      </c>
      <c r="H21" s="13">
        <v>67.3</v>
      </c>
      <c r="I21" s="13">
        <f t="shared" si="0"/>
        <v>0</v>
      </c>
      <c r="J21" s="13">
        <v>57.6</v>
      </c>
      <c r="K21" s="13">
        <v>57.6</v>
      </c>
      <c r="L21" s="13">
        <f t="shared" si="2"/>
        <v>0</v>
      </c>
    </row>
    <row r="22" spans="1:247" ht="63" x14ac:dyDescent="0.25">
      <c r="A22" s="9" t="s">
        <v>46</v>
      </c>
      <c r="B22" s="32" t="s">
        <v>47</v>
      </c>
      <c r="C22" s="13">
        <v>106472</v>
      </c>
      <c r="D22" s="13">
        <v>107300</v>
      </c>
      <c r="E22" s="13">
        <f t="shared" si="1"/>
        <v>828</v>
      </c>
      <c r="F22" s="13" t="s">
        <v>18</v>
      </c>
      <c r="G22" s="13">
        <v>60100</v>
      </c>
      <c r="H22" s="13">
        <v>60100</v>
      </c>
      <c r="I22" s="13">
        <f t="shared" si="0"/>
        <v>0</v>
      </c>
      <c r="J22" s="13">
        <v>65000</v>
      </c>
      <c r="K22" s="13">
        <v>65000</v>
      </c>
      <c r="L22" s="13">
        <f t="shared" si="2"/>
        <v>0</v>
      </c>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row>
    <row r="23" spans="1:247" ht="31.5" x14ac:dyDescent="0.25">
      <c r="A23" s="9" t="s">
        <v>48</v>
      </c>
      <c r="B23" s="32" t="s">
        <v>49</v>
      </c>
      <c r="C23" s="13">
        <v>54</v>
      </c>
      <c r="D23" s="13">
        <v>54</v>
      </c>
      <c r="E23" s="13">
        <f t="shared" si="1"/>
        <v>0</v>
      </c>
      <c r="F23" s="13"/>
      <c r="G23" s="13">
        <v>200</v>
      </c>
      <c r="H23" s="13">
        <v>200</v>
      </c>
      <c r="I23" s="13">
        <f t="shared" si="0"/>
        <v>0</v>
      </c>
      <c r="J23" s="13">
        <v>150</v>
      </c>
      <c r="K23" s="13">
        <v>150</v>
      </c>
      <c r="L23" s="13">
        <f t="shared" si="2"/>
        <v>0</v>
      </c>
    </row>
    <row r="24" spans="1:247" s="25" customFormat="1" ht="15.75" x14ac:dyDescent="0.25">
      <c r="A24" s="9" t="s">
        <v>50</v>
      </c>
      <c r="B24" s="32" t="s">
        <v>51</v>
      </c>
      <c r="C24" s="13">
        <v>491.6</v>
      </c>
      <c r="D24" s="13">
        <v>491.6</v>
      </c>
      <c r="E24" s="13">
        <f t="shared" si="1"/>
        <v>0</v>
      </c>
      <c r="F24" s="13"/>
      <c r="G24" s="13">
        <v>232.9</v>
      </c>
      <c r="H24" s="13">
        <v>232.9</v>
      </c>
      <c r="I24" s="13">
        <f t="shared" si="0"/>
        <v>0</v>
      </c>
      <c r="J24" s="13">
        <v>327.60000000000002</v>
      </c>
      <c r="K24" s="13">
        <v>327.60000000000002</v>
      </c>
      <c r="L24" s="13">
        <f t="shared" si="2"/>
        <v>0</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row>
    <row r="25" spans="1:247" ht="63" x14ac:dyDescent="0.25">
      <c r="A25" s="9" t="s">
        <v>52</v>
      </c>
      <c r="B25" s="32" t="s">
        <v>53</v>
      </c>
      <c r="C25" s="13">
        <v>19325</v>
      </c>
      <c r="D25" s="13">
        <v>17325</v>
      </c>
      <c r="E25" s="13">
        <f t="shared" si="1"/>
        <v>-2000</v>
      </c>
      <c r="F25" s="13" t="s">
        <v>18</v>
      </c>
      <c r="G25" s="13">
        <v>28800</v>
      </c>
      <c r="H25" s="13">
        <v>28800</v>
      </c>
      <c r="I25" s="13">
        <f t="shared" si="0"/>
        <v>0</v>
      </c>
      <c r="J25" s="13">
        <v>28850</v>
      </c>
      <c r="K25" s="13">
        <v>28850</v>
      </c>
      <c r="L25" s="13">
        <f t="shared" si="2"/>
        <v>0</v>
      </c>
    </row>
    <row r="26" spans="1:247" s="25" customFormat="1" ht="15.75" x14ac:dyDescent="0.25">
      <c r="A26" s="10" t="s">
        <v>54</v>
      </c>
      <c r="B26" s="33" t="s">
        <v>55</v>
      </c>
      <c r="C26" s="12">
        <f>C27+C28</f>
        <v>174200</v>
      </c>
      <c r="D26" s="12">
        <f>D27+D28</f>
        <v>172500</v>
      </c>
      <c r="E26" s="13">
        <f t="shared" si="1"/>
        <v>-1700</v>
      </c>
      <c r="F26" s="13"/>
      <c r="G26" s="12">
        <f>G27+G28</f>
        <v>167742.39999999999</v>
      </c>
      <c r="H26" s="12">
        <f>H27+H28</f>
        <v>167742.39999999999</v>
      </c>
      <c r="I26" s="13">
        <f t="shared" si="0"/>
        <v>0</v>
      </c>
      <c r="J26" s="12">
        <f>J27+J28</f>
        <v>168130.9</v>
      </c>
      <c r="K26" s="12">
        <f>K27+K28</f>
        <v>168130.9</v>
      </c>
      <c r="L26" s="13">
        <f t="shared" si="2"/>
        <v>0</v>
      </c>
    </row>
    <row r="27" spans="1:247" s="25" customFormat="1" ht="47.25" x14ac:dyDescent="0.25">
      <c r="A27" s="9" t="s">
        <v>56</v>
      </c>
      <c r="B27" s="32" t="s">
        <v>57</v>
      </c>
      <c r="C27" s="13">
        <v>76100</v>
      </c>
      <c r="D27" s="13">
        <v>76100</v>
      </c>
      <c r="E27" s="13">
        <f t="shared" si="1"/>
        <v>0</v>
      </c>
      <c r="F27" s="13"/>
      <c r="G27" s="13">
        <v>64742.400000000001</v>
      </c>
      <c r="H27" s="13">
        <v>64742.400000000001</v>
      </c>
      <c r="I27" s="13">
        <f t="shared" si="0"/>
        <v>0</v>
      </c>
      <c r="J27" s="13">
        <v>65130.9</v>
      </c>
      <c r="K27" s="13">
        <v>65130.9</v>
      </c>
      <c r="L27" s="13">
        <f t="shared" si="2"/>
        <v>0</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row>
    <row r="28" spans="1:247" s="25" customFormat="1" ht="15.75" x14ac:dyDescent="0.25">
      <c r="A28" s="9" t="s">
        <v>58</v>
      </c>
      <c r="B28" s="11" t="s">
        <v>59</v>
      </c>
      <c r="C28" s="12">
        <f>C29+C30</f>
        <v>98100</v>
      </c>
      <c r="D28" s="12">
        <f>D29+D30</f>
        <v>96400</v>
      </c>
      <c r="E28" s="13">
        <f t="shared" si="1"/>
        <v>-1700</v>
      </c>
      <c r="F28" s="13"/>
      <c r="G28" s="12">
        <f>G29+G30</f>
        <v>103000</v>
      </c>
      <c r="H28" s="12">
        <f>H29+H30</f>
        <v>103000</v>
      </c>
      <c r="I28" s="13">
        <f t="shared" si="0"/>
        <v>0</v>
      </c>
      <c r="J28" s="12">
        <f>J29+J30</f>
        <v>103000</v>
      </c>
      <c r="K28" s="12">
        <f>K29+K30</f>
        <v>103000</v>
      </c>
      <c r="L28" s="13">
        <f t="shared" si="2"/>
        <v>0</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row>
    <row r="29" spans="1:247" s="25" customFormat="1" ht="63" x14ac:dyDescent="0.25">
      <c r="A29" s="9" t="s">
        <v>60</v>
      </c>
      <c r="B29" s="32" t="s">
        <v>61</v>
      </c>
      <c r="C29" s="13">
        <v>81100</v>
      </c>
      <c r="D29" s="13">
        <v>75100</v>
      </c>
      <c r="E29" s="13">
        <f t="shared" si="1"/>
        <v>-6000</v>
      </c>
      <c r="F29" s="13" t="s">
        <v>18</v>
      </c>
      <c r="G29" s="13">
        <v>90000</v>
      </c>
      <c r="H29" s="13">
        <v>90000</v>
      </c>
      <c r="I29" s="13">
        <f t="shared" si="0"/>
        <v>0</v>
      </c>
      <c r="J29" s="13">
        <v>90000</v>
      </c>
      <c r="K29" s="13">
        <v>90000</v>
      </c>
      <c r="L29" s="13">
        <f t="shared" si="2"/>
        <v>0</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row>
    <row r="30" spans="1:247" s="25" customFormat="1" ht="63" x14ac:dyDescent="0.25">
      <c r="A30" s="9" t="s">
        <v>62</v>
      </c>
      <c r="B30" s="32" t="s">
        <v>63</v>
      </c>
      <c r="C30" s="13">
        <v>17000</v>
      </c>
      <c r="D30" s="13">
        <v>21300</v>
      </c>
      <c r="E30" s="13">
        <f t="shared" si="1"/>
        <v>4300</v>
      </c>
      <c r="F30" s="13" t="s">
        <v>18</v>
      </c>
      <c r="G30" s="13">
        <v>13000</v>
      </c>
      <c r="H30" s="13">
        <v>13000</v>
      </c>
      <c r="I30" s="13">
        <f t="shared" si="0"/>
        <v>0</v>
      </c>
      <c r="J30" s="13">
        <v>13000</v>
      </c>
      <c r="K30" s="13">
        <v>13000</v>
      </c>
      <c r="L30" s="13">
        <f t="shared" si="2"/>
        <v>0</v>
      </c>
    </row>
    <row r="31" spans="1:247" ht="15.75" x14ac:dyDescent="0.25">
      <c r="A31" s="10" t="s">
        <v>64</v>
      </c>
      <c r="B31" s="11" t="s">
        <v>65</v>
      </c>
      <c r="C31" s="12">
        <f>SUM(C32:C34)</f>
        <v>25710.5</v>
      </c>
      <c r="D31" s="12">
        <f>SUM(D32:D34)</f>
        <v>25674.2</v>
      </c>
      <c r="E31" s="13">
        <f t="shared" si="1"/>
        <v>-36.299999999999272</v>
      </c>
      <c r="F31" s="13"/>
      <c r="G31" s="12">
        <f>SUM(G32:G34)</f>
        <v>25732.400000000001</v>
      </c>
      <c r="H31" s="12">
        <f>SUM(H32:H34)</f>
        <v>25732.400000000001</v>
      </c>
      <c r="I31" s="13">
        <f t="shared" si="0"/>
        <v>0</v>
      </c>
      <c r="J31" s="12">
        <f>SUM(J32:J34)</f>
        <v>25707.4</v>
      </c>
      <c r="K31" s="12">
        <f>SUM(K32:K34)</f>
        <v>25707.4</v>
      </c>
      <c r="L31" s="13">
        <f t="shared" si="2"/>
        <v>0</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row>
    <row r="32" spans="1:247" ht="47.25" x14ac:dyDescent="0.25">
      <c r="A32" s="9" t="s">
        <v>66</v>
      </c>
      <c r="B32" s="32" t="s">
        <v>67</v>
      </c>
      <c r="C32" s="13">
        <v>25524.7</v>
      </c>
      <c r="D32" s="13">
        <v>25524.7</v>
      </c>
      <c r="E32" s="13">
        <f t="shared" si="1"/>
        <v>0</v>
      </c>
      <c r="F32" s="13"/>
      <c r="G32" s="13">
        <v>25650</v>
      </c>
      <c r="H32" s="13">
        <v>25650</v>
      </c>
      <c r="I32" s="13">
        <f t="shared" si="0"/>
        <v>0</v>
      </c>
      <c r="J32" s="13">
        <v>25650</v>
      </c>
      <c r="K32" s="13">
        <v>25650</v>
      </c>
      <c r="L32" s="13">
        <f t="shared" si="2"/>
        <v>0</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row>
    <row r="33" spans="1:247" s="31" customFormat="1" ht="31.5" x14ac:dyDescent="0.25">
      <c r="A33" s="9" t="s">
        <v>68</v>
      </c>
      <c r="B33" s="32" t="s">
        <v>69</v>
      </c>
      <c r="C33" s="13">
        <v>165</v>
      </c>
      <c r="D33" s="13">
        <v>131.9</v>
      </c>
      <c r="E33" s="13">
        <f t="shared" si="1"/>
        <v>-33.099999999999994</v>
      </c>
      <c r="F33" s="13" t="s">
        <v>70</v>
      </c>
      <c r="G33" s="13">
        <v>60</v>
      </c>
      <c r="H33" s="13">
        <v>60</v>
      </c>
      <c r="I33" s="13">
        <f t="shared" si="0"/>
        <v>0</v>
      </c>
      <c r="J33" s="13">
        <v>35</v>
      </c>
      <c r="K33" s="13">
        <v>35</v>
      </c>
      <c r="L33" s="13">
        <f t="shared" si="2"/>
        <v>0</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row>
    <row r="34" spans="1:247" ht="94.5" x14ac:dyDescent="0.25">
      <c r="A34" s="9" t="s">
        <v>71</v>
      </c>
      <c r="B34" s="32" t="s">
        <v>72</v>
      </c>
      <c r="C34" s="13">
        <v>20.8</v>
      </c>
      <c r="D34" s="13">
        <v>17.600000000000001</v>
      </c>
      <c r="E34" s="13">
        <f t="shared" si="1"/>
        <v>-3.1999999999999993</v>
      </c>
      <c r="F34" s="13" t="s">
        <v>70</v>
      </c>
      <c r="G34" s="13">
        <v>22.4</v>
      </c>
      <c r="H34" s="13">
        <v>22.4</v>
      </c>
      <c r="I34" s="13">
        <f t="shared" si="0"/>
        <v>0</v>
      </c>
      <c r="J34" s="13">
        <v>22.4</v>
      </c>
      <c r="K34" s="13">
        <v>22.4</v>
      </c>
      <c r="L34" s="13">
        <f t="shared" si="2"/>
        <v>0</v>
      </c>
    </row>
    <row r="35" spans="1:247" ht="15.75" x14ac:dyDescent="0.25">
      <c r="A35" s="34" t="s">
        <v>73</v>
      </c>
      <c r="B35" s="35"/>
      <c r="C35" s="12">
        <f>C5+C13+C18+C26+C31</f>
        <v>1994299.4</v>
      </c>
      <c r="D35" s="12">
        <f>D5+D13+D18+D26+D31</f>
        <v>1994117.0999999999</v>
      </c>
      <c r="E35" s="13">
        <f t="shared" si="1"/>
        <v>-182.30000000004657</v>
      </c>
      <c r="F35" s="13"/>
      <c r="G35" s="12">
        <f>G5+G13+G18+G26+G31</f>
        <v>1873112.2999999998</v>
      </c>
      <c r="H35" s="12">
        <f>H5+H13+H18+H26+H31</f>
        <v>1873112.2999999998</v>
      </c>
      <c r="I35" s="13">
        <f t="shared" si="0"/>
        <v>0</v>
      </c>
      <c r="J35" s="12">
        <f>J5+J13+J18+J26+J31</f>
        <v>1969809.2999999998</v>
      </c>
      <c r="K35" s="12">
        <f>K5+K13+K18+K26+K31</f>
        <v>1969809.2999999998</v>
      </c>
      <c r="L35" s="13">
        <f t="shared" si="2"/>
        <v>0</v>
      </c>
    </row>
    <row r="36" spans="1:247" s="31" customFormat="1" ht="31.5" x14ac:dyDescent="0.25">
      <c r="A36" s="10" t="s">
        <v>74</v>
      </c>
      <c r="B36" s="33" t="s">
        <v>75</v>
      </c>
      <c r="C36" s="12">
        <f>SUM(C37:C46)</f>
        <v>82729.899999999994</v>
      </c>
      <c r="D36" s="12">
        <f>SUM(D37:D46)</f>
        <v>82729.899999999994</v>
      </c>
      <c r="E36" s="13">
        <f t="shared" si="1"/>
        <v>0</v>
      </c>
      <c r="F36" s="13"/>
      <c r="G36" s="12">
        <f>SUM(G37:G46)</f>
        <v>79657.899999999994</v>
      </c>
      <c r="H36" s="12">
        <f>SUM(H37:H46)</f>
        <v>79657.899999999994</v>
      </c>
      <c r="I36" s="13">
        <f t="shared" si="0"/>
        <v>0</v>
      </c>
      <c r="J36" s="12">
        <f>SUM(J37:J46)</f>
        <v>79554.799999999988</v>
      </c>
      <c r="K36" s="12">
        <f>SUM(K37:K46)</f>
        <v>79554.799999999988</v>
      </c>
      <c r="L36" s="13">
        <f t="shared" si="2"/>
        <v>0</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row>
    <row r="37" spans="1:247" s="31" customFormat="1" ht="78.75" x14ac:dyDescent="0.25">
      <c r="A37" s="36" t="s">
        <v>76</v>
      </c>
      <c r="B37" s="37" t="s">
        <v>77</v>
      </c>
      <c r="C37" s="13">
        <v>52571.9</v>
      </c>
      <c r="D37" s="13">
        <v>54956.9</v>
      </c>
      <c r="E37" s="13">
        <f t="shared" si="1"/>
        <v>2385</v>
      </c>
      <c r="F37" s="13" t="s">
        <v>78</v>
      </c>
      <c r="G37" s="13">
        <v>52571.9</v>
      </c>
      <c r="H37" s="13">
        <v>52571.9</v>
      </c>
      <c r="I37" s="13">
        <f t="shared" si="0"/>
        <v>0</v>
      </c>
      <c r="J37" s="13">
        <v>52571.9</v>
      </c>
      <c r="K37" s="13">
        <v>52571.9</v>
      </c>
      <c r="L37" s="13">
        <f t="shared" si="2"/>
        <v>0</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row>
    <row r="38" spans="1:247" s="31" customFormat="1" ht="78.75" x14ac:dyDescent="0.25">
      <c r="A38" s="36" t="s">
        <v>79</v>
      </c>
      <c r="B38" s="37" t="s">
        <v>80</v>
      </c>
      <c r="C38" s="13">
        <v>8257.2000000000007</v>
      </c>
      <c r="D38" s="13">
        <v>6257.2</v>
      </c>
      <c r="E38" s="13">
        <f t="shared" si="1"/>
        <v>-2000.0000000000009</v>
      </c>
      <c r="F38" s="13" t="s">
        <v>78</v>
      </c>
      <c r="G38" s="13">
        <v>8257.2000000000007</v>
      </c>
      <c r="H38" s="13">
        <v>8257.2000000000007</v>
      </c>
      <c r="I38" s="13">
        <f t="shared" si="0"/>
        <v>0</v>
      </c>
      <c r="J38" s="13">
        <v>8257.2000000000007</v>
      </c>
      <c r="K38" s="13">
        <v>8257.2000000000007</v>
      </c>
      <c r="L38" s="13">
        <f t="shared" si="2"/>
        <v>0</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row>
    <row r="39" spans="1:247" s="25" customFormat="1" ht="78.75" x14ac:dyDescent="0.25">
      <c r="A39" s="36" t="s">
        <v>81</v>
      </c>
      <c r="B39" s="37" t="s">
        <v>82</v>
      </c>
      <c r="C39" s="13">
        <v>278.89999999999998</v>
      </c>
      <c r="D39" s="13">
        <v>278.89999999999998</v>
      </c>
      <c r="E39" s="13">
        <f t="shared" si="1"/>
        <v>0</v>
      </c>
      <c r="F39" s="13"/>
      <c r="G39" s="13">
        <v>263.39999999999998</v>
      </c>
      <c r="H39" s="13">
        <v>263.39999999999998</v>
      </c>
      <c r="I39" s="13">
        <f t="shared" si="0"/>
        <v>0</v>
      </c>
      <c r="J39" s="13">
        <v>263.39999999999998</v>
      </c>
      <c r="K39" s="13">
        <v>263.39999999999998</v>
      </c>
      <c r="L39" s="13">
        <f t="shared" si="2"/>
        <v>0</v>
      </c>
    </row>
    <row r="40" spans="1:247" s="25" customFormat="1" ht="78.75" x14ac:dyDescent="0.25">
      <c r="A40" s="36" t="s">
        <v>83</v>
      </c>
      <c r="B40" s="37" t="s">
        <v>82</v>
      </c>
      <c r="C40" s="13">
        <v>11.2</v>
      </c>
      <c r="D40" s="13">
        <v>11.2</v>
      </c>
      <c r="E40" s="13">
        <f t="shared" si="1"/>
        <v>0</v>
      </c>
      <c r="F40" s="13"/>
      <c r="G40" s="13">
        <v>11.2</v>
      </c>
      <c r="H40" s="13">
        <v>11.2</v>
      </c>
      <c r="I40" s="13">
        <f t="shared" si="0"/>
        <v>0</v>
      </c>
      <c r="J40" s="13">
        <v>11.2</v>
      </c>
      <c r="K40" s="13">
        <v>11.2</v>
      </c>
      <c r="L40" s="13">
        <f t="shared" si="2"/>
        <v>0</v>
      </c>
    </row>
    <row r="41" spans="1:247" s="25" customFormat="1" ht="78.75" x14ac:dyDescent="0.25">
      <c r="A41" s="36" t="s">
        <v>84</v>
      </c>
      <c r="B41" s="37" t="s">
        <v>82</v>
      </c>
      <c r="C41" s="13">
        <v>1015.6</v>
      </c>
      <c r="D41" s="13">
        <v>630.6</v>
      </c>
      <c r="E41" s="13">
        <f t="shared" si="1"/>
        <v>-385</v>
      </c>
      <c r="F41" s="13" t="s">
        <v>85</v>
      </c>
      <c r="G41" s="13">
        <v>787</v>
      </c>
      <c r="H41" s="13">
        <v>787</v>
      </c>
      <c r="I41" s="13">
        <f t="shared" si="0"/>
        <v>0</v>
      </c>
      <c r="J41" s="13">
        <v>787</v>
      </c>
      <c r="K41" s="13">
        <v>787</v>
      </c>
      <c r="L41" s="13">
        <f t="shared" si="2"/>
        <v>0</v>
      </c>
    </row>
    <row r="42" spans="1:247" s="25" customFormat="1" ht="78.75" x14ac:dyDescent="0.25">
      <c r="A42" s="36" t="s">
        <v>86</v>
      </c>
      <c r="B42" s="37" t="s">
        <v>82</v>
      </c>
      <c r="C42" s="13">
        <v>176.2</v>
      </c>
      <c r="D42" s="13">
        <v>176.2</v>
      </c>
      <c r="E42" s="13">
        <f t="shared" si="1"/>
        <v>0</v>
      </c>
      <c r="F42" s="13"/>
      <c r="G42" s="13">
        <v>176.2</v>
      </c>
      <c r="H42" s="13">
        <v>176.2</v>
      </c>
      <c r="I42" s="13">
        <f t="shared" si="0"/>
        <v>0</v>
      </c>
      <c r="J42" s="13">
        <v>176.2</v>
      </c>
      <c r="K42" s="13">
        <v>176.2</v>
      </c>
      <c r="L42" s="13">
        <f t="shared" si="2"/>
        <v>0</v>
      </c>
    </row>
    <row r="43" spans="1:247" s="25" customFormat="1" ht="31.5" x14ac:dyDescent="0.25">
      <c r="A43" s="36" t="s">
        <v>87</v>
      </c>
      <c r="B43" s="38" t="s">
        <v>88</v>
      </c>
      <c r="C43" s="13">
        <v>8176</v>
      </c>
      <c r="D43" s="13">
        <v>8176</v>
      </c>
      <c r="E43" s="13">
        <f t="shared" si="1"/>
        <v>0</v>
      </c>
      <c r="F43" s="13"/>
      <c r="G43" s="13">
        <v>8920</v>
      </c>
      <c r="H43" s="13">
        <v>8920</v>
      </c>
      <c r="I43" s="13">
        <f t="shared" si="0"/>
        <v>0</v>
      </c>
      <c r="J43" s="13">
        <v>8920</v>
      </c>
      <c r="K43" s="13">
        <v>8920</v>
      </c>
      <c r="L43" s="13">
        <f t="shared" si="2"/>
        <v>0</v>
      </c>
    </row>
    <row r="44" spans="1:247" s="25" customFormat="1" ht="110.25" x14ac:dyDescent="0.25">
      <c r="A44" s="36" t="s">
        <v>89</v>
      </c>
      <c r="B44" s="38" t="s">
        <v>90</v>
      </c>
      <c r="C44" s="13">
        <v>18</v>
      </c>
      <c r="D44" s="13">
        <v>18</v>
      </c>
      <c r="E44" s="13">
        <f t="shared" si="1"/>
        <v>0</v>
      </c>
      <c r="F44" s="13"/>
      <c r="G44" s="13"/>
      <c r="H44" s="13"/>
      <c r="I44" s="13">
        <f t="shared" si="0"/>
        <v>0</v>
      </c>
      <c r="J44" s="13"/>
      <c r="K44" s="13"/>
      <c r="L44" s="13">
        <f t="shared" si="2"/>
        <v>0</v>
      </c>
    </row>
    <row r="45" spans="1:247" s="25" customFormat="1" ht="63" x14ac:dyDescent="0.25">
      <c r="A45" s="36" t="s">
        <v>91</v>
      </c>
      <c r="B45" s="37" t="s">
        <v>92</v>
      </c>
      <c r="C45" s="13">
        <v>1611</v>
      </c>
      <c r="D45" s="13">
        <v>1611</v>
      </c>
      <c r="E45" s="13">
        <f t="shared" si="1"/>
        <v>0</v>
      </c>
      <c r="F45" s="13"/>
      <c r="G45" s="13">
        <v>330</v>
      </c>
      <c r="H45" s="13">
        <v>330</v>
      </c>
      <c r="I45" s="13">
        <f t="shared" si="0"/>
        <v>0</v>
      </c>
      <c r="J45" s="13">
        <v>330</v>
      </c>
      <c r="K45" s="13">
        <v>330</v>
      </c>
      <c r="L45" s="13">
        <f t="shared" si="2"/>
        <v>0</v>
      </c>
    </row>
    <row r="46" spans="1:247" s="25" customFormat="1" ht="78.75" x14ac:dyDescent="0.25">
      <c r="A46" s="36" t="s">
        <v>93</v>
      </c>
      <c r="B46" s="32" t="s">
        <v>94</v>
      </c>
      <c r="C46" s="13">
        <v>10613.9</v>
      </c>
      <c r="D46" s="13">
        <v>10613.9</v>
      </c>
      <c r="E46" s="13">
        <f t="shared" si="1"/>
        <v>0</v>
      </c>
      <c r="F46" s="13"/>
      <c r="G46" s="13">
        <v>8341</v>
      </c>
      <c r="H46" s="13">
        <v>8341</v>
      </c>
      <c r="I46" s="13">
        <f t="shared" si="0"/>
        <v>0</v>
      </c>
      <c r="J46" s="13">
        <v>8237.9</v>
      </c>
      <c r="K46" s="13">
        <v>8237.9</v>
      </c>
      <c r="L46" s="13">
        <f t="shared" si="2"/>
        <v>0</v>
      </c>
    </row>
    <row r="47" spans="1:247" s="25" customFormat="1" ht="15.75" x14ac:dyDescent="0.25">
      <c r="A47" s="10" t="s">
        <v>95</v>
      </c>
      <c r="B47" s="11" t="s">
        <v>96</v>
      </c>
      <c r="C47" s="12">
        <f>SUM(C48:C50)</f>
        <v>1645.1</v>
      </c>
      <c r="D47" s="12">
        <f>SUM(D48:D50)</f>
        <v>1750.1</v>
      </c>
      <c r="E47" s="13">
        <f t="shared" si="1"/>
        <v>105</v>
      </c>
      <c r="F47" s="13"/>
      <c r="G47" s="12">
        <f>SUM(G48:G50)</f>
        <v>3607.1</v>
      </c>
      <c r="H47" s="12">
        <f>SUM(H48:H50)</f>
        <v>3607.1</v>
      </c>
      <c r="I47" s="13">
        <f t="shared" si="0"/>
        <v>0</v>
      </c>
      <c r="J47" s="12">
        <f>SUM(J48:J50)</f>
        <v>3751.4</v>
      </c>
      <c r="K47" s="12">
        <f>SUM(K48:K50)</f>
        <v>3751.4</v>
      </c>
      <c r="L47" s="13">
        <f t="shared" si="2"/>
        <v>0</v>
      </c>
    </row>
    <row r="48" spans="1:247" s="40" customFormat="1" ht="78.75" x14ac:dyDescent="0.2">
      <c r="A48" s="9" t="s">
        <v>97</v>
      </c>
      <c r="B48" s="32" t="s">
        <v>98</v>
      </c>
      <c r="C48" s="39">
        <v>955.1</v>
      </c>
      <c r="D48" s="39">
        <v>1077</v>
      </c>
      <c r="E48" s="13">
        <f t="shared" si="1"/>
        <v>121.89999999999998</v>
      </c>
      <c r="F48" s="13" t="s">
        <v>70</v>
      </c>
      <c r="G48" s="13">
        <v>1770.8</v>
      </c>
      <c r="H48" s="13">
        <v>1770.8</v>
      </c>
      <c r="I48" s="13">
        <f t="shared" si="0"/>
        <v>0</v>
      </c>
      <c r="J48" s="13">
        <v>1841.7</v>
      </c>
      <c r="K48" s="13">
        <v>1841.7</v>
      </c>
      <c r="L48" s="13">
        <f t="shared" si="2"/>
        <v>0</v>
      </c>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row>
    <row r="49" spans="1:246" s="40" customFormat="1" ht="63" x14ac:dyDescent="0.2">
      <c r="A49" s="9" t="s">
        <v>99</v>
      </c>
      <c r="B49" s="32" t="s">
        <v>100</v>
      </c>
      <c r="C49" s="39">
        <v>365</v>
      </c>
      <c r="D49" s="39">
        <v>354.1</v>
      </c>
      <c r="E49" s="13">
        <f t="shared" si="1"/>
        <v>-10.899999999999977</v>
      </c>
      <c r="F49" s="13" t="s">
        <v>70</v>
      </c>
      <c r="G49" s="13">
        <v>622.20000000000005</v>
      </c>
      <c r="H49" s="13">
        <v>622.20000000000005</v>
      </c>
      <c r="I49" s="13">
        <f t="shared" si="0"/>
        <v>0</v>
      </c>
      <c r="J49" s="13">
        <v>647.1</v>
      </c>
      <c r="K49" s="13">
        <v>647.1</v>
      </c>
      <c r="L49" s="13">
        <f t="shared" si="2"/>
        <v>0</v>
      </c>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row>
    <row r="50" spans="1:246" s="40" customFormat="1" ht="63" x14ac:dyDescent="0.2">
      <c r="A50" s="9" t="s">
        <v>101</v>
      </c>
      <c r="B50" s="32" t="s">
        <v>102</v>
      </c>
      <c r="C50" s="41">
        <v>325</v>
      </c>
      <c r="D50" s="41">
        <v>319</v>
      </c>
      <c r="E50" s="13">
        <f t="shared" si="1"/>
        <v>-6</v>
      </c>
      <c r="F50" s="13" t="s">
        <v>70</v>
      </c>
      <c r="G50" s="13">
        <v>1214.0999999999999</v>
      </c>
      <c r="H50" s="13">
        <v>1214.0999999999999</v>
      </c>
      <c r="I50" s="13">
        <f t="shared" si="0"/>
        <v>0</v>
      </c>
      <c r="J50" s="13">
        <v>1262.5999999999999</v>
      </c>
      <c r="K50" s="13">
        <v>1262.5999999999999</v>
      </c>
      <c r="L50" s="13">
        <f t="shared" si="2"/>
        <v>0</v>
      </c>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row>
    <row r="51" spans="1:246" s="40" customFormat="1" ht="31.5" x14ac:dyDescent="0.2">
      <c r="A51" s="10" t="s">
        <v>103</v>
      </c>
      <c r="B51" s="11" t="s">
        <v>104</v>
      </c>
      <c r="C51" s="12">
        <f>C52+C57</f>
        <v>13383.8</v>
      </c>
      <c r="D51" s="12">
        <f>D52+D57</f>
        <v>13429</v>
      </c>
      <c r="E51" s="13">
        <f t="shared" si="1"/>
        <v>45.200000000000728</v>
      </c>
      <c r="F51" s="13"/>
      <c r="G51" s="12">
        <f>G52+G57</f>
        <v>10829.300000000001</v>
      </c>
      <c r="H51" s="12">
        <f>H52+H57</f>
        <v>10829.300000000001</v>
      </c>
      <c r="I51" s="13">
        <f t="shared" si="0"/>
        <v>0</v>
      </c>
      <c r="J51" s="12">
        <f>J52+J57</f>
        <v>10875.800000000001</v>
      </c>
      <c r="K51" s="12">
        <f>K52+K57</f>
        <v>10875.800000000001</v>
      </c>
      <c r="L51" s="13">
        <f t="shared" si="2"/>
        <v>0</v>
      </c>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row>
    <row r="52" spans="1:246" s="40" customFormat="1" ht="31.5" x14ac:dyDescent="0.2">
      <c r="A52" s="9" t="s">
        <v>105</v>
      </c>
      <c r="B52" s="32" t="s">
        <v>106</v>
      </c>
      <c r="C52" s="12">
        <f>SUM(C53:C56)</f>
        <v>11081.4</v>
      </c>
      <c r="D52" s="12">
        <f>SUM(D53:D56)</f>
        <v>11069.4</v>
      </c>
      <c r="E52" s="13">
        <f t="shared" si="1"/>
        <v>-12</v>
      </c>
      <c r="F52" s="13"/>
      <c r="G52" s="12">
        <f>SUM(G53:G56)</f>
        <v>9158.7000000000007</v>
      </c>
      <c r="H52" s="12">
        <f>SUM(H53:H56)</f>
        <v>9158.7000000000007</v>
      </c>
      <c r="I52" s="13">
        <f t="shared" si="0"/>
        <v>0</v>
      </c>
      <c r="J52" s="12">
        <f>SUM(J53:J56)</f>
        <v>9158.7000000000007</v>
      </c>
      <c r="K52" s="12">
        <f>SUM(K53:K56)</f>
        <v>9158.7000000000007</v>
      </c>
      <c r="L52" s="13">
        <f t="shared" si="2"/>
        <v>0</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row>
    <row r="53" spans="1:246" s="40" customFormat="1" ht="31.5" x14ac:dyDescent="0.2">
      <c r="A53" s="9" t="s">
        <v>107</v>
      </c>
      <c r="B53" s="32" t="s">
        <v>106</v>
      </c>
      <c r="C53" s="13">
        <v>2435.1999999999998</v>
      </c>
      <c r="D53" s="13">
        <v>2435.1999999999998</v>
      </c>
      <c r="E53" s="13">
        <f t="shared" si="1"/>
        <v>0</v>
      </c>
      <c r="F53" s="13"/>
      <c r="G53" s="13">
        <v>0</v>
      </c>
      <c r="H53" s="13">
        <v>0</v>
      </c>
      <c r="I53" s="13">
        <f t="shared" si="0"/>
        <v>0</v>
      </c>
      <c r="J53" s="13">
        <v>0</v>
      </c>
      <c r="K53" s="13">
        <v>0</v>
      </c>
      <c r="L53" s="13">
        <f t="shared" si="2"/>
        <v>0</v>
      </c>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row>
    <row r="54" spans="1:246" s="40" customFormat="1" ht="78.75" x14ac:dyDescent="0.2">
      <c r="A54" s="9" t="s">
        <v>108</v>
      </c>
      <c r="B54" s="32" t="s">
        <v>109</v>
      </c>
      <c r="C54" s="13">
        <v>7400</v>
      </c>
      <c r="D54" s="13">
        <v>7400</v>
      </c>
      <c r="E54" s="13">
        <f t="shared" si="1"/>
        <v>0</v>
      </c>
      <c r="F54" s="13"/>
      <c r="G54" s="13">
        <v>8200</v>
      </c>
      <c r="H54" s="13">
        <v>8200</v>
      </c>
      <c r="I54" s="13">
        <f t="shared" si="0"/>
        <v>0</v>
      </c>
      <c r="J54" s="13">
        <v>8200</v>
      </c>
      <c r="K54" s="13">
        <v>8200</v>
      </c>
      <c r="L54" s="13">
        <f t="shared" si="2"/>
        <v>0</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row>
    <row r="55" spans="1:246" s="40" customFormat="1" ht="78.75" x14ac:dyDescent="0.2">
      <c r="A55" s="9" t="s">
        <v>110</v>
      </c>
      <c r="B55" s="32" t="s">
        <v>109</v>
      </c>
      <c r="C55" s="13">
        <v>1.4</v>
      </c>
      <c r="D55" s="13">
        <v>1.4</v>
      </c>
      <c r="E55" s="13">
        <f t="shared" si="1"/>
        <v>0</v>
      </c>
      <c r="F55" s="13"/>
      <c r="G55" s="13"/>
      <c r="H55" s="13"/>
      <c r="I55" s="13">
        <f t="shared" si="0"/>
        <v>0</v>
      </c>
      <c r="J55" s="13"/>
      <c r="K55" s="13"/>
      <c r="L55" s="13">
        <f t="shared" si="2"/>
        <v>0</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row>
    <row r="56" spans="1:246" s="40" customFormat="1" ht="47.25" x14ac:dyDescent="0.2">
      <c r="A56" s="9" t="s">
        <v>111</v>
      </c>
      <c r="B56" s="32" t="s">
        <v>106</v>
      </c>
      <c r="C56" s="13">
        <v>1244.8</v>
      </c>
      <c r="D56" s="13">
        <v>1232.8</v>
      </c>
      <c r="E56" s="13">
        <f t="shared" si="1"/>
        <v>-12</v>
      </c>
      <c r="F56" s="13" t="s">
        <v>112</v>
      </c>
      <c r="G56" s="13">
        <v>958.7</v>
      </c>
      <c r="H56" s="13">
        <v>958.7</v>
      </c>
      <c r="I56" s="13">
        <f t="shared" si="0"/>
        <v>0</v>
      </c>
      <c r="J56" s="13">
        <v>958.7</v>
      </c>
      <c r="K56" s="13">
        <v>958.7</v>
      </c>
      <c r="L56" s="13">
        <f t="shared" si="2"/>
        <v>0</v>
      </c>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row>
    <row r="57" spans="1:246" s="40" customFormat="1" ht="15.75" x14ac:dyDescent="0.2">
      <c r="A57" s="10" t="s">
        <v>113</v>
      </c>
      <c r="B57" s="11" t="s">
        <v>114</v>
      </c>
      <c r="C57" s="12">
        <f>C58+C63</f>
        <v>2302.4</v>
      </c>
      <c r="D57" s="12">
        <f>D58+D63</f>
        <v>2359.6</v>
      </c>
      <c r="E57" s="13">
        <f t="shared" si="1"/>
        <v>57.199999999999818</v>
      </c>
      <c r="F57" s="13"/>
      <c r="G57" s="12">
        <f>G58+G63</f>
        <v>1670.6</v>
      </c>
      <c r="H57" s="12">
        <f>H58+H63</f>
        <v>1670.6</v>
      </c>
      <c r="I57" s="13">
        <f t="shared" si="0"/>
        <v>0</v>
      </c>
      <c r="J57" s="12">
        <f>J58+J63</f>
        <v>1717.1</v>
      </c>
      <c r="K57" s="12">
        <f>K58+K63</f>
        <v>1717.1</v>
      </c>
      <c r="L57" s="13">
        <f t="shared" si="2"/>
        <v>0</v>
      </c>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row>
    <row r="58" spans="1:246" ht="47.25" x14ac:dyDescent="0.25">
      <c r="A58" s="9" t="s">
        <v>115</v>
      </c>
      <c r="B58" s="32" t="s">
        <v>116</v>
      </c>
      <c r="C58" s="13">
        <f>SUM(C59:C62)</f>
        <v>1589.5</v>
      </c>
      <c r="D58" s="13">
        <f>SUM(D59:D62)</f>
        <v>1644.7</v>
      </c>
      <c r="E58" s="13">
        <f t="shared" si="1"/>
        <v>55.200000000000045</v>
      </c>
      <c r="F58" s="13"/>
      <c r="G58" s="13">
        <f>SUM(G59:G61)</f>
        <v>954.8</v>
      </c>
      <c r="H58" s="13">
        <f>SUM(H59:H61)</f>
        <v>954.8</v>
      </c>
      <c r="I58" s="13">
        <f t="shared" si="0"/>
        <v>0</v>
      </c>
      <c r="J58" s="13">
        <f>SUM(J59:J61)</f>
        <v>1001.3000000000001</v>
      </c>
      <c r="K58" s="13">
        <f>SUM(K59:K61)</f>
        <v>1001.3000000000001</v>
      </c>
      <c r="L58" s="13">
        <f t="shared" si="2"/>
        <v>0</v>
      </c>
    </row>
    <row r="59" spans="1:246" ht="47.25" x14ac:dyDescent="0.25">
      <c r="A59" s="9" t="s">
        <v>117</v>
      </c>
      <c r="B59" s="32" t="s">
        <v>116</v>
      </c>
      <c r="C59" s="13">
        <v>437.7</v>
      </c>
      <c r="D59" s="13">
        <v>437.7</v>
      </c>
      <c r="E59" s="13">
        <f t="shared" si="1"/>
        <v>0</v>
      </c>
      <c r="F59" s="13"/>
      <c r="G59" s="13">
        <v>128.4</v>
      </c>
      <c r="H59" s="13">
        <v>128.4</v>
      </c>
      <c r="I59" s="13">
        <f t="shared" si="0"/>
        <v>0</v>
      </c>
      <c r="J59" s="13">
        <v>130.80000000000001</v>
      </c>
      <c r="K59" s="13">
        <v>130.80000000000001</v>
      </c>
      <c r="L59" s="13">
        <f t="shared" si="2"/>
        <v>0</v>
      </c>
    </row>
    <row r="60" spans="1:246" ht="47.25" x14ac:dyDescent="0.25">
      <c r="A60" s="9" t="s">
        <v>118</v>
      </c>
      <c r="B60" s="32" t="s">
        <v>116</v>
      </c>
      <c r="C60" s="13">
        <v>36</v>
      </c>
      <c r="D60" s="13">
        <v>36</v>
      </c>
      <c r="E60" s="13">
        <f t="shared" si="1"/>
        <v>0</v>
      </c>
      <c r="F60" s="13"/>
      <c r="G60" s="13">
        <v>18.899999999999999</v>
      </c>
      <c r="H60" s="13">
        <v>18.899999999999999</v>
      </c>
      <c r="I60" s="13">
        <f t="shared" si="0"/>
        <v>0</v>
      </c>
      <c r="J60" s="13">
        <v>18.899999999999999</v>
      </c>
      <c r="K60" s="13">
        <v>18.899999999999999</v>
      </c>
      <c r="L60" s="13">
        <f t="shared" si="2"/>
        <v>0</v>
      </c>
    </row>
    <row r="61" spans="1:246" ht="47.25" x14ac:dyDescent="0.25">
      <c r="A61" s="9" t="s">
        <v>119</v>
      </c>
      <c r="B61" s="32" t="s">
        <v>116</v>
      </c>
      <c r="C61" s="13">
        <v>1087.5</v>
      </c>
      <c r="D61" s="13">
        <v>1087.5</v>
      </c>
      <c r="E61" s="13">
        <f t="shared" si="1"/>
        <v>0</v>
      </c>
      <c r="F61" s="13"/>
      <c r="G61" s="13">
        <v>807.5</v>
      </c>
      <c r="H61" s="13">
        <v>807.5</v>
      </c>
      <c r="I61" s="13">
        <f t="shared" si="0"/>
        <v>0</v>
      </c>
      <c r="J61" s="13">
        <v>851.6</v>
      </c>
      <c r="K61" s="13">
        <v>851.6</v>
      </c>
      <c r="L61" s="13">
        <f t="shared" si="2"/>
        <v>0</v>
      </c>
    </row>
    <row r="62" spans="1:246" ht="47.25" x14ac:dyDescent="0.25">
      <c r="A62" s="9" t="s">
        <v>120</v>
      </c>
      <c r="B62" s="32" t="s">
        <v>116</v>
      </c>
      <c r="C62" s="13">
        <v>28.3</v>
      </c>
      <c r="D62" s="13">
        <v>83.5</v>
      </c>
      <c r="E62" s="13">
        <f t="shared" si="1"/>
        <v>55.2</v>
      </c>
      <c r="F62" s="13" t="s">
        <v>121</v>
      </c>
      <c r="G62" s="13"/>
      <c r="H62" s="13"/>
      <c r="I62" s="13"/>
      <c r="J62" s="13"/>
      <c r="K62" s="13"/>
      <c r="L62" s="13"/>
    </row>
    <row r="63" spans="1:246" ht="31.5" x14ac:dyDescent="0.25">
      <c r="A63" s="9" t="s">
        <v>122</v>
      </c>
      <c r="B63" s="32" t="s">
        <v>123</v>
      </c>
      <c r="C63" s="13">
        <f>SUM(C64:C69)</f>
        <v>712.9</v>
      </c>
      <c r="D63" s="13">
        <f>SUM(D64:D69)</f>
        <v>714.9</v>
      </c>
      <c r="E63" s="13">
        <f t="shared" si="1"/>
        <v>2</v>
      </c>
      <c r="F63" s="13"/>
      <c r="G63" s="13">
        <f>SUM(G64:G69)</f>
        <v>715.8</v>
      </c>
      <c r="H63" s="13">
        <f>SUM(H64:H69)</f>
        <v>715.8</v>
      </c>
      <c r="I63" s="13">
        <f t="shared" ref="I63:I90" si="3">H63-G63</f>
        <v>0</v>
      </c>
      <c r="J63" s="13">
        <f>SUM(J64:J69)</f>
        <v>715.8</v>
      </c>
      <c r="K63" s="13">
        <f>SUM(K64:K69)</f>
        <v>715.8</v>
      </c>
      <c r="L63" s="13">
        <f t="shared" si="2"/>
        <v>0</v>
      </c>
    </row>
    <row r="64" spans="1:246" ht="31.5" x14ac:dyDescent="0.25">
      <c r="A64" s="9" t="s">
        <v>124</v>
      </c>
      <c r="B64" s="32" t="s">
        <v>123</v>
      </c>
      <c r="C64" s="13">
        <v>0</v>
      </c>
      <c r="D64" s="13">
        <v>0</v>
      </c>
      <c r="E64" s="13">
        <f t="shared" si="1"/>
        <v>0</v>
      </c>
      <c r="F64" s="13"/>
      <c r="G64" s="13">
        <v>451.1</v>
      </c>
      <c r="H64" s="13">
        <v>451.1</v>
      </c>
      <c r="I64" s="13">
        <f t="shared" si="3"/>
        <v>0</v>
      </c>
      <c r="J64" s="13">
        <v>451.1</v>
      </c>
      <c r="K64" s="13">
        <v>451.1</v>
      </c>
      <c r="L64" s="13">
        <f t="shared" si="2"/>
        <v>0</v>
      </c>
    </row>
    <row r="65" spans="1:13" ht="31.5" x14ac:dyDescent="0.25">
      <c r="A65" s="9" t="s">
        <v>125</v>
      </c>
      <c r="B65" s="32" t="s">
        <v>123</v>
      </c>
      <c r="C65" s="13">
        <v>297.89999999999998</v>
      </c>
      <c r="D65" s="13">
        <v>297.89999999999998</v>
      </c>
      <c r="E65" s="13">
        <f t="shared" si="1"/>
        <v>0</v>
      </c>
      <c r="F65" s="13"/>
      <c r="G65" s="13">
        <v>264.7</v>
      </c>
      <c r="H65" s="13">
        <v>264.7</v>
      </c>
      <c r="I65" s="13">
        <f t="shared" si="3"/>
        <v>0</v>
      </c>
      <c r="J65" s="13">
        <v>264.7</v>
      </c>
      <c r="K65" s="13">
        <v>264.7</v>
      </c>
      <c r="L65" s="13">
        <f t="shared" si="2"/>
        <v>0</v>
      </c>
    </row>
    <row r="66" spans="1:13" ht="31.5" x14ac:dyDescent="0.25">
      <c r="A66" s="9" t="s">
        <v>126</v>
      </c>
      <c r="B66" s="32" t="s">
        <v>123</v>
      </c>
      <c r="C66" s="13">
        <v>3.9</v>
      </c>
      <c r="D66" s="13">
        <v>3.9</v>
      </c>
      <c r="E66" s="13">
        <f t="shared" si="1"/>
        <v>0</v>
      </c>
      <c r="F66" s="13"/>
      <c r="G66" s="13"/>
      <c r="H66" s="13"/>
      <c r="I66" s="13">
        <f t="shared" si="3"/>
        <v>0</v>
      </c>
      <c r="J66" s="13"/>
      <c r="K66" s="13"/>
      <c r="L66" s="13">
        <f t="shared" si="2"/>
        <v>0</v>
      </c>
    </row>
    <row r="67" spans="1:13" ht="31.5" x14ac:dyDescent="0.25">
      <c r="A67" s="9" t="s">
        <v>127</v>
      </c>
      <c r="B67" s="32" t="s">
        <v>123</v>
      </c>
      <c r="C67" s="13">
        <v>278.60000000000002</v>
      </c>
      <c r="D67" s="13">
        <v>280.60000000000002</v>
      </c>
      <c r="E67" s="13">
        <f t="shared" si="1"/>
        <v>2</v>
      </c>
      <c r="F67" s="13"/>
      <c r="G67" s="13"/>
      <c r="H67" s="13"/>
      <c r="I67" s="13">
        <f t="shared" si="3"/>
        <v>0</v>
      </c>
      <c r="J67" s="13"/>
      <c r="K67" s="13"/>
      <c r="L67" s="13">
        <f t="shared" si="2"/>
        <v>0</v>
      </c>
    </row>
    <row r="68" spans="1:13" ht="31.5" x14ac:dyDescent="0.25">
      <c r="A68" s="9" t="s">
        <v>128</v>
      </c>
      <c r="B68" s="32" t="s">
        <v>123</v>
      </c>
      <c r="C68" s="13">
        <v>132.4</v>
      </c>
      <c r="D68" s="13">
        <v>132.4</v>
      </c>
      <c r="E68" s="13">
        <f t="shared" si="1"/>
        <v>0</v>
      </c>
      <c r="F68" s="13"/>
      <c r="G68" s="13"/>
      <c r="H68" s="13"/>
      <c r="I68" s="13">
        <f t="shared" si="3"/>
        <v>0</v>
      </c>
      <c r="J68" s="13"/>
      <c r="K68" s="13"/>
      <c r="L68" s="13">
        <f t="shared" si="2"/>
        <v>0</v>
      </c>
    </row>
    <row r="69" spans="1:13" ht="31.5" x14ac:dyDescent="0.25">
      <c r="A69" s="9" t="s">
        <v>129</v>
      </c>
      <c r="B69" s="32" t="s">
        <v>123</v>
      </c>
      <c r="C69" s="13">
        <v>0.1</v>
      </c>
      <c r="D69" s="13">
        <v>0.1</v>
      </c>
      <c r="E69" s="13">
        <f t="shared" si="1"/>
        <v>0</v>
      </c>
      <c r="F69" s="13"/>
      <c r="G69" s="13"/>
      <c r="H69" s="13"/>
      <c r="I69" s="13">
        <f t="shared" si="3"/>
        <v>0</v>
      </c>
      <c r="J69" s="13"/>
      <c r="K69" s="13"/>
      <c r="L69" s="13">
        <f t="shared" si="2"/>
        <v>0</v>
      </c>
    </row>
    <row r="70" spans="1:13" ht="31.5" x14ac:dyDescent="0.25">
      <c r="A70" s="10" t="s">
        <v>130</v>
      </c>
      <c r="B70" s="11" t="s">
        <v>131</v>
      </c>
      <c r="C70" s="12">
        <f>SUM(C71:C79)</f>
        <v>49388.3</v>
      </c>
      <c r="D70" s="12">
        <f>SUM(D71:D79)</f>
        <v>51807.7</v>
      </c>
      <c r="E70" s="13">
        <f t="shared" ref="E70:E134" si="4">D70-C70</f>
        <v>2419.3999999999942</v>
      </c>
      <c r="F70" s="13"/>
      <c r="G70" s="12">
        <f>SUM(G71:G79)</f>
        <v>22048.2</v>
      </c>
      <c r="H70" s="12">
        <f>SUM(H71:H79)</f>
        <v>22048.2</v>
      </c>
      <c r="I70" s="13">
        <f t="shared" si="3"/>
        <v>0</v>
      </c>
      <c r="J70" s="12">
        <f>SUM(J71:J79)</f>
        <v>20494.2</v>
      </c>
      <c r="K70" s="12">
        <f>SUM(K71:K79)</f>
        <v>20494.2</v>
      </c>
      <c r="L70" s="13">
        <f t="shared" si="2"/>
        <v>0</v>
      </c>
    </row>
    <row r="71" spans="1:13" ht="94.5" x14ac:dyDescent="0.25">
      <c r="A71" s="42" t="s">
        <v>132</v>
      </c>
      <c r="B71" s="32" t="s">
        <v>133</v>
      </c>
      <c r="C71" s="13">
        <v>17.8</v>
      </c>
      <c r="D71" s="13">
        <v>17.8</v>
      </c>
      <c r="E71" s="13">
        <f t="shared" si="4"/>
        <v>0</v>
      </c>
      <c r="F71" s="13"/>
      <c r="G71" s="13">
        <v>12.2</v>
      </c>
      <c r="H71" s="13">
        <v>12.2</v>
      </c>
      <c r="I71" s="13">
        <f t="shared" si="3"/>
        <v>0</v>
      </c>
      <c r="J71" s="13">
        <v>12.2</v>
      </c>
      <c r="K71" s="13">
        <v>12.2</v>
      </c>
      <c r="L71" s="13">
        <f t="shared" ref="L71:L137" si="5">K71-J71</f>
        <v>0</v>
      </c>
      <c r="M71" s="43"/>
    </row>
    <row r="72" spans="1:13" ht="94.5" x14ac:dyDescent="0.25">
      <c r="A72" s="42" t="s">
        <v>134</v>
      </c>
      <c r="B72" s="32" t="s">
        <v>133</v>
      </c>
      <c r="C72" s="13">
        <v>4.4000000000000004</v>
      </c>
      <c r="D72" s="13">
        <v>4.4000000000000004</v>
      </c>
      <c r="E72" s="13">
        <f t="shared" si="4"/>
        <v>0</v>
      </c>
      <c r="F72" s="13"/>
      <c r="G72" s="13">
        <v>3.5</v>
      </c>
      <c r="H72" s="13">
        <v>3.5</v>
      </c>
      <c r="I72" s="13">
        <f t="shared" si="3"/>
        <v>0</v>
      </c>
      <c r="J72" s="13">
        <v>3.5</v>
      </c>
      <c r="K72" s="13">
        <v>3.5</v>
      </c>
      <c r="L72" s="13">
        <f t="shared" si="5"/>
        <v>0</v>
      </c>
      <c r="M72" s="43"/>
    </row>
    <row r="73" spans="1:13" ht="94.5" x14ac:dyDescent="0.25">
      <c r="A73" s="9" t="s">
        <v>135</v>
      </c>
      <c r="B73" s="32" t="s">
        <v>136</v>
      </c>
      <c r="C73" s="13">
        <v>6976.6</v>
      </c>
      <c r="D73" s="13">
        <v>6976.6</v>
      </c>
      <c r="E73" s="13">
        <f t="shared" si="4"/>
        <v>0</v>
      </c>
      <c r="F73" s="13"/>
      <c r="G73" s="13">
        <v>4850.3999999999996</v>
      </c>
      <c r="H73" s="13">
        <v>4850.3999999999996</v>
      </c>
      <c r="I73" s="13">
        <f t="shared" si="3"/>
        <v>0</v>
      </c>
      <c r="J73" s="13">
        <v>3296.4</v>
      </c>
      <c r="K73" s="13">
        <v>3296.4</v>
      </c>
      <c r="L73" s="13">
        <f t="shared" si="5"/>
        <v>0</v>
      </c>
    </row>
    <row r="74" spans="1:13" ht="84" customHeight="1" x14ac:dyDescent="0.25">
      <c r="A74" s="9" t="s">
        <v>137</v>
      </c>
      <c r="B74" s="38" t="s">
        <v>138</v>
      </c>
      <c r="C74" s="44">
        <v>85.7</v>
      </c>
      <c r="D74" s="44">
        <v>102.1</v>
      </c>
      <c r="E74" s="13">
        <f t="shared" si="4"/>
        <v>16.399999999999991</v>
      </c>
      <c r="F74" s="13" t="s">
        <v>139</v>
      </c>
      <c r="G74" s="13"/>
      <c r="H74" s="13"/>
      <c r="I74" s="13">
        <f t="shared" si="3"/>
        <v>0</v>
      </c>
      <c r="J74" s="13"/>
      <c r="K74" s="13"/>
      <c r="L74" s="13">
        <f t="shared" si="5"/>
        <v>0</v>
      </c>
    </row>
    <row r="75" spans="1:13" ht="94.5" x14ac:dyDescent="0.25">
      <c r="A75" s="9" t="s">
        <v>140</v>
      </c>
      <c r="B75" s="32" t="s">
        <v>141</v>
      </c>
      <c r="C75" s="13">
        <v>261.2</v>
      </c>
      <c r="D75" s="13">
        <v>261.2</v>
      </c>
      <c r="E75" s="13">
        <f t="shared" si="4"/>
        <v>0</v>
      </c>
      <c r="F75" s="13"/>
      <c r="G75" s="13">
        <v>382.1</v>
      </c>
      <c r="H75" s="13">
        <v>382.1</v>
      </c>
      <c r="I75" s="13">
        <f t="shared" si="3"/>
        <v>0</v>
      </c>
      <c r="J75" s="13">
        <v>382.1</v>
      </c>
      <c r="K75" s="13">
        <v>382.1</v>
      </c>
      <c r="L75" s="13">
        <f t="shared" si="5"/>
        <v>0</v>
      </c>
    </row>
    <row r="76" spans="1:13" ht="47.25" x14ac:dyDescent="0.25">
      <c r="A76" s="36" t="s">
        <v>142</v>
      </c>
      <c r="B76" s="32" t="s">
        <v>143</v>
      </c>
      <c r="C76" s="13">
        <v>21736.1</v>
      </c>
      <c r="D76" s="13">
        <v>23998.2</v>
      </c>
      <c r="E76" s="13">
        <f t="shared" si="4"/>
        <v>2262.1000000000022</v>
      </c>
      <c r="F76" s="13" t="s">
        <v>78</v>
      </c>
      <c r="G76" s="13">
        <v>12780</v>
      </c>
      <c r="H76" s="13">
        <v>12780</v>
      </c>
      <c r="I76" s="13">
        <f t="shared" si="3"/>
        <v>0</v>
      </c>
      <c r="J76" s="13">
        <v>12780</v>
      </c>
      <c r="K76" s="13">
        <v>12780</v>
      </c>
      <c r="L76" s="13">
        <f t="shared" si="5"/>
        <v>0</v>
      </c>
    </row>
    <row r="77" spans="1:13" ht="63" x14ac:dyDescent="0.25">
      <c r="A77" s="36" t="s">
        <v>144</v>
      </c>
      <c r="B77" s="32" t="s">
        <v>145</v>
      </c>
      <c r="C77" s="13">
        <v>550</v>
      </c>
      <c r="D77" s="13">
        <v>579.20000000000005</v>
      </c>
      <c r="E77" s="13">
        <f t="shared" si="4"/>
        <v>29.200000000000045</v>
      </c>
      <c r="F77" s="13" t="s">
        <v>70</v>
      </c>
      <c r="G77" s="13">
        <v>800</v>
      </c>
      <c r="H77" s="13">
        <v>800</v>
      </c>
      <c r="I77" s="13">
        <f t="shared" si="3"/>
        <v>0</v>
      </c>
      <c r="J77" s="13">
        <v>800</v>
      </c>
      <c r="K77" s="13">
        <v>800</v>
      </c>
      <c r="L77" s="13">
        <f t="shared" si="5"/>
        <v>0</v>
      </c>
    </row>
    <row r="78" spans="1:13" ht="94.5" x14ac:dyDescent="0.25">
      <c r="A78" s="36" t="s">
        <v>146</v>
      </c>
      <c r="B78" s="38" t="s">
        <v>147</v>
      </c>
      <c r="C78" s="13">
        <v>9388.7000000000007</v>
      </c>
      <c r="D78" s="13">
        <v>10500</v>
      </c>
      <c r="E78" s="13">
        <f t="shared" si="4"/>
        <v>1111.2999999999993</v>
      </c>
      <c r="F78" s="13" t="s">
        <v>78</v>
      </c>
      <c r="G78" s="13">
        <v>3220</v>
      </c>
      <c r="H78" s="13">
        <v>3220</v>
      </c>
      <c r="I78" s="13">
        <f t="shared" si="3"/>
        <v>0</v>
      </c>
      <c r="J78" s="13">
        <v>3220</v>
      </c>
      <c r="K78" s="13">
        <v>3220</v>
      </c>
      <c r="L78" s="13">
        <f t="shared" si="5"/>
        <v>0</v>
      </c>
    </row>
    <row r="79" spans="1:13" ht="47.25" x14ac:dyDescent="0.25">
      <c r="A79" s="36" t="s">
        <v>148</v>
      </c>
      <c r="B79" s="38" t="s">
        <v>149</v>
      </c>
      <c r="C79" s="13">
        <v>10367.799999999999</v>
      </c>
      <c r="D79" s="13">
        <v>9368.2000000000007</v>
      </c>
      <c r="E79" s="13">
        <f t="shared" si="4"/>
        <v>-999.59999999999854</v>
      </c>
      <c r="F79" s="13" t="s">
        <v>70</v>
      </c>
      <c r="G79" s="13">
        <v>0</v>
      </c>
      <c r="H79" s="13">
        <v>0</v>
      </c>
      <c r="I79" s="13">
        <f t="shared" si="3"/>
        <v>0</v>
      </c>
      <c r="J79" s="13">
        <v>0</v>
      </c>
      <c r="K79" s="13">
        <v>0</v>
      </c>
      <c r="L79" s="13">
        <f t="shared" si="5"/>
        <v>0</v>
      </c>
    </row>
    <row r="80" spans="1:13" ht="31.5" x14ac:dyDescent="0.25">
      <c r="A80" s="10" t="s">
        <v>150</v>
      </c>
      <c r="B80" s="11" t="s">
        <v>151</v>
      </c>
      <c r="C80" s="45">
        <f>SUM(C81:C123)</f>
        <v>12553.529999999999</v>
      </c>
      <c r="D80" s="45">
        <f>SUM(D81:D123)</f>
        <v>13100</v>
      </c>
      <c r="E80" s="13">
        <f t="shared" si="4"/>
        <v>546.47000000000116</v>
      </c>
      <c r="F80" s="13"/>
      <c r="G80" s="45">
        <f>SUM(G81:G123)</f>
        <v>5607.2</v>
      </c>
      <c r="H80" s="45">
        <f>SUM(H81:H123)</f>
        <v>5607.2</v>
      </c>
      <c r="I80" s="13">
        <f t="shared" si="3"/>
        <v>0</v>
      </c>
      <c r="J80" s="45">
        <f>SUM(J81:J123)</f>
        <v>5607.2</v>
      </c>
      <c r="K80" s="45">
        <f>SUM(K81:K123)</f>
        <v>5607.2</v>
      </c>
      <c r="L80" s="13">
        <f t="shared" si="5"/>
        <v>0</v>
      </c>
    </row>
    <row r="81" spans="1:249" ht="78.75" x14ac:dyDescent="0.25">
      <c r="A81" s="42" t="s">
        <v>152</v>
      </c>
      <c r="B81" s="32" t="s">
        <v>153</v>
      </c>
      <c r="C81" s="20">
        <v>71</v>
      </c>
      <c r="D81" s="20">
        <v>71</v>
      </c>
      <c r="E81" s="13">
        <f t="shared" si="4"/>
        <v>0</v>
      </c>
      <c r="F81" s="13"/>
      <c r="G81" s="20">
        <v>65.3</v>
      </c>
      <c r="H81" s="20">
        <v>65.3</v>
      </c>
      <c r="I81" s="13">
        <f t="shared" si="3"/>
        <v>0</v>
      </c>
      <c r="J81" s="20">
        <v>65.3</v>
      </c>
      <c r="K81" s="20">
        <v>65.3</v>
      </c>
      <c r="L81" s="13">
        <f t="shared" si="5"/>
        <v>0</v>
      </c>
    </row>
    <row r="82" spans="1:249" ht="78.75" x14ac:dyDescent="0.25">
      <c r="A82" s="42" t="s">
        <v>154</v>
      </c>
      <c r="B82" s="32" t="s">
        <v>153</v>
      </c>
      <c r="C82" s="20">
        <v>33</v>
      </c>
      <c r="D82" s="20">
        <v>33</v>
      </c>
      <c r="E82" s="13">
        <f t="shared" si="4"/>
        <v>0</v>
      </c>
      <c r="F82" s="13"/>
      <c r="G82" s="20">
        <v>30.8</v>
      </c>
      <c r="H82" s="20">
        <v>30.8</v>
      </c>
      <c r="I82" s="13">
        <f t="shared" si="3"/>
        <v>0</v>
      </c>
      <c r="J82" s="20">
        <v>30.8</v>
      </c>
      <c r="K82" s="20">
        <v>30.8</v>
      </c>
      <c r="L82" s="13">
        <f t="shared" si="5"/>
        <v>0</v>
      </c>
      <c r="N82" s="46"/>
    </row>
    <row r="83" spans="1:249" ht="110.25" x14ac:dyDescent="0.25">
      <c r="A83" s="42" t="s">
        <v>155</v>
      </c>
      <c r="B83" s="38" t="s">
        <v>156</v>
      </c>
      <c r="C83" s="20">
        <v>20</v>
      </c>
      <c r="D83" s="20">
        <v>27.4</v>
      </c>
      <c r="E83" s="13">
        <f t="shared" si="4"/>
        <v>7.3999999999999986</v>
      </c>
      <c r="F83" s="13" t="s">
        <v>70</v>
      </c>
      <c r="G83" s="20">
        <v>61.4</v>
      </c>
      <c r="H83" s="20">
        <v>61.4</v>
      </c>
      <c r="I83" s="13">
        <f t="shared" si="3"/>
        <v>0</v>
      </c>
      <c r="J83" s="20">
        <v>61.4</v>
      </c>
      <c r="K83" s="20">
        <v>61.4</v>
      </c>
      <c r="L83" s="13">
        <f t="shared" si="5"/>
        <v>0</v>
      </c>
    </row>
    <row r="84" spans="1:249" ht="110.25" x14ac:dyDescent="0.25">
      <c r="A84" s="42" t="s">
        <v>157</v>
      </c>
      <c r="B84" s="38" t="s">
        <v>156</v>
      </c>
      <c r="C84" s="20">
        <v>163</v>
      </c>
      <c r="D84" s="20">
        <v>184.3</v>
      </c>
      <c r="E84" s="13">
        <f t="shared" si="4"/>
        <v>21.300000000000011</v>
      </c>
      <c r="F84" s="13" t="s">
        <v>70</v>
      </c>
      <c r="G84" s="20">
        <v>128.69999999999999</v>
      </c>
      <c r="H84" s="20">
        <v>128.69999999999999</v>
      </c>
      <c r="I84" s="13">
        <f t="shared" si="3"/>
        <v>0</v>
      </c>
      <c r="J84" s="20">
        <v>128.69999999999999</v>
      </c>
      <c r="K84" s="20">
        <v>128.69999999999999</v>
      </c>
      <c r="L84" s="13">
        <f t="shared" si="5"/>
        <v>0</v>
      </c>
    </row>
    <row r="85" spans="1:249" ht="94.5" x14ac:dyDescent="0.25">
      <c r="A85" s="47" t="s">
        <v>158</v>
      </c>
      <c r="B85" s="48" t="s">
        <v>159</v>
      </c>
      <c r="C85" s="20">
        <v>15.4</v>
      </c>
      <c r="D85" s="20">
        <v>19.3</v>
      </c>
      <c r="E85" s="13">
        <f t="shared" si="4"/>
        <v>3.9000000000000004</v>
      </c>
      <c r="F85" s="13" t="s">
        <v>70</v>
      </c>
      <c r="G85" s="20">
        <v>5.0999999999999996</v>
      </c>
      <c r="H85" s="20">
        <v>5.0999999999999996</v>
      </c>
      <c r="I85" s="13">
        <f t="shared" si="3"/>
        <v>0</v>
      </c>
      <c r="J85" s="20">
        <v>5.0999999999999996</v>
      </c>
      <c r="K85" s="20">
        <v>5.0999999999999996</v>
      </c>
      <c r="L85" s="13">
        <f t="shared" si="5"/>
        <v>0</v>
      </c>
    </row>
    <row r="86" spans="1:249" ht="94.5" x14ac:dyDescent="0.25">
      <c r="A86" s="47" t="s">
        <v>160</v>
      </c>
      <c r="B86" s="48" t="s">
        <v>159</v>
      </c>
      <c r="C86" s="20">
        <v>27.4</v>
      </c>
      <c r="D86" s="20">
        <v>28.4</v>
      </c>
      <c r="E86" s="13">
        <f t="shared" si="4"/>
        <v>1</v>
      </c>
      <c r="F86" s="13" t="s">
        <v>70</v>
      </c>
      <c r="G86" s="20">
        <v>10.9</v>
      </c>
      <c r="H86" s="20">
        <v>10.9</v>
      </c>
      <c r="I86" s="13">
        <f t="shared" si="3"/>
        <v>0</v>
      </c>
      <c r="J86" s="20">
        <v>10.9</v>
      </c>
      <c r="K86" s="20">
        <v>10.9</v>
      </c>
      <c r="L86" s="13">
        <f t="shared" si="5"/>
        <v>0</v>
      </c>
    </row>
    <row r="87" spans="1:249" ht="78.75" x14ac:dyDescent="0.25">
      <c r="A87" s="36" t="s">
        <v>161</v>
      </c>
      <c r="B87" s="32" t="s">
        <v>162</v>
      </c>
      <c r="C87" s="20">
        <v>5</v>
      </c>
      <c r="D87" s="20">
        <v>5</v>
      </c>
      <c r="E87" s="13">
        <f t="shared" si="4"/>
        <v>0</v>
      </c>
      <c r="F87" s="13"/>
      <c r="G87" s="20">
        <v>70</v>
      </c>
      <c r="H87" s="20">
        <v>70</v>
      </c>
      <c r="I87" s="13">
        <f t="shared" si="3"/>
        <v>0</v>
      </c>
      <c r="J87" s="20">
        <v>70</v>
      </c>
      <c r="K87" s="20">
        <v>70</v>
      </c>
      <c r="L87" s="13">
        <f t="shared" si="5"/>
        <v>0</v>
      </c>
    </row>
    <row r="88" spans="1:249" ht="94.5" x14ac:dyDescent="0.25">
      <c r="A88" s="47" t="s">
        <v>163</v>
      </c>
      <c r="B88" s="48" t="s">
        <v>164</v>
      </c>
      <c r="C88" s="20">
        <v>6.3</v>
      </c>
      <c r="D88" s="20">
        <v>6.3</v>
      </c>
      <c r="E88" s="13">
        <f t="shared" si="4"/>
        <v>0</v>
      </c>
      <c r="F88" s="13"/>
      <c r="G88" s="20">
        <v>24.9</v>
      </c>
      <c r="H88" s="20">
        <v>24.9</v>
      </c>
      <c r="I88" s="13">
        <f t="shared" si="3"/>
        <v>0</v>
      </c>
      <c r="J88" s="20">
        <v>24.9</v>
      </c>
      <c r="K88" s="20">
        <v>24.9</v>
      </c>
      <c r="L88" s="13">
        <f t="shared" si="5"/>
        <v>0</v>
      </c>
    </row>
    <row r="89" spans="1:249" ht="94.5" x14ac:dyDescent="0.25">
      <c r="A89" s="47" t="s">
        <v>165</v>
      </c>
      <c r="B89" s="49" t="s">
        <v>166</v>
      </c>
      <c r="C89" s="20">
        <v>0</v>
      </c>
      <c r="D89" s="20">
        <v>0</v>
      </c>
      <c r="E89" s="13">
        <f t="shared" si="4"/>
        <v>0</v>
      </c>
      <c r="F89" s="13"/>
      <c r="G89" s="20">
        <v>70</v>
      </c>
      <c r="H89" s="20">
        <v>70</v>
      </c>
      <c r="I89" s="13">
        <f t="shared" si="3"/>
        <v>0</v>
      </c>
      <c r="J89" s="20">
        <v>70</v>
      </c>
      <c r="K89" s="20">
        <v>70</v>
      </c>
      <c r="L89" s="13">
        <f t="shared" si="5"/>
        <v>0</v>
      </c>
    </row>
    <row r="90" spans="1:249" ht="94.5" x14ac:dyDescent="0.25">
      <c r="A90" s="47" t="s">
        <v>167</v>
      </c>
      <c r="B90" s="48" t="s">
        <v>168</v>
      </c>
      <c r="C90" s="20">
        <v>5</v>
      </c>
      <c r="D90" s="20">
        <v>4.5999999999999996</v>
      </c>
      <c r="E90" s="13">
        <f t="shared" si="4"/>
        <v>-0.40000000000000036</v>
      </c>
      <c r="F90" s="13" t="s">
        <v>70</v>
      </c>
      <c r="G90" s="20">
        <v>7.5</v>
      </c>
      <c r="H90" s="20">
        <v>7.5</v>
      </c>
      <c r="I90" s="13">
        <f t="shared" si="3"/>
        <v>0</v>
      </c>
      <c r="J90" s="20">
        <v>7.5</v>
      </c>
      <c r="K90" s="20">
        <v>7.5</v>
      </c>
      <c r="L90" s="13">
        <f t="shared" si="5"/>
        <v>0</v>
      </c>
    </row>
    <row r="91" spans="1:249" ht="78.75" x14ac:dyDescent="0.25">
      <c r="A91" s="47" t="s">
        <v>169</v>
      </c>
      <c r="B91" s="50" t="s">
        <v>170</v>
      </c>
      <c r="C91" s="20">
        <v>0.2</v>
      </c>
      <c r="D91" s="20">
        <v>0.2</v>
      </c>
      <c r="E91" s="13">
        <f t="shared" si="4"/>
        <v>0</v>
      </c>
      <c r="F91" s="13"/>
      <c r="G91" s="20"/>
      <c r="H91" s="20"/>
      <c r="I91" s="13"/>
      <c r="J91" s="20"/>
      <c r="K91" s="20"/>
      <c r="L91" s="13"/>
    </row>
    <row r="92" spans="1:249" s="31" customFormat="1" ht="110.25" x14ac:dyDescent="0.25">
      <c r="A92" s="51" t="s">
        <v>171</v>
      </c>
      <c r="B92" s="48" t="s">
        <v>172</v>
      </c>
      <c r="C92" s="20">
        <v>374</v>
      </c>
      <c r="D92" s="20">
        <v>385.5</v>
      </c>
      <c r="E92" s="13">
        <f t="shared" si="4"/>
        <v>11.5</v>
      </c>
      <c r="F92" s="13" t="s">
        <v>70</v>
      </c>
      <c r="G92" s="20">
        <v>252</v>
      </c>
      <c r="H92" s="20">
        <v>252</v>
      </c>
      <c r="I92" s="13">
        <f>H92-G92</f>
        <v>0</v>
      </c>
      <c r="J92" s="20">
        <v>252</v>
      </c>
      <c r="K92" s="20">
        <v>252</v>
      </c>
      <c r="L92" s="13">
        <f t="shared" si="5"/>
        <v>0</v>
      </c>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row>
    <row r="93" spans="1:249" s="25" customFormat="1" ht="126" x14ac:dyDescent="0.25">
      <c r="A93" s="51" t="s">
        <v>173</v>
      </c>
      <c r="B93" s="48" t="s">
        <v>174</v>
      </c>
      <c r="C93" s="20">
        <v>117</v>
      </c>
      <c r="D93" s="20">
        <v>122.1</v>
      </c>
      <c r="E93" s="13">
        <f t="shared" si="4"/>
        <v>5.0999999999999943</v>
      </c>
      <c r="F93" s="13" t="s">
        <v>70</v>
      </c>
      <c r="G93" s="20">
        <v>38.299999999999997</v>
      </c>
      <c r="H93" s="20">
        <v>38.299999999999997</v>
      </c>
      <c r="I93" s="13">
        <f>H93-G93</f>
        <v>0</v>
      </c>
      <c r="J93" s="20">
        <v>38.299999999999997</v>
      </c>
      <c r="K93" s="20">
        <v>38.299999999999997</v>
      </c>
      <c r="L93" s="13">
        <f t="shared" si="5"/>
        <v>0</v>
      </c>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row>
    <row r="94" spans="1:249" s="25" customFormat="1" ht="126" x14ac:dyDescent="0.25">
      <c r="A94" s="51" t="s">
        <v>175</v>
      </c>
      <c r="B94" s="48" t="s">
        <v>176</v>
      </c>
      <c r="C94" s="20">
        <v>55.9</v>
      </c>
      <c r="D94" s="20">
        <v>55.9</v>
      </c>
      <c r="E94" s="13">
        <f t="shared" si="4"/>
        <v>0</v>
      </c>
      <c r="F94" s="13"/>
      <c r="G94" s="20">
        <v>0</v>
      </c>
      <c r="H94" s="20">
        <v>0</v>
      </c>
      <c r="I94" s="13">
        <f>H94-G94</f>
        <v>0</v>
      </c>
      <c r="J94" s="20">
        <v>0</v>
      </c>
      <c r="K94" s="20">
        <v>0</v>
      </c>
      <c r="L94" s="13">
        <f t="shared" si="5"/>
        <v>0</v>
      </c>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row>
    <row r="95" spans="1:249" s="25" customFormat="1" ht="94.5" x14ac:dyDescent="0.25">
      <c r="A95" s="51" t="s">
        <v>177</v>
      </c>
      <c r="B95" s="48" t="s">
        <v>178</v>
      </c>
      <c r="C95" s="20">
        <v>25</v>
      </c>
      <c r="D95" s="20">
        <v>25</v>
      </c>
      <c r="E95" s="13">
        <f t="shared" si="4"/>
        <v>0</v>
      </c>
      <c r="F95" s="13"/>
      <c r="G95" s="20"/>
      <c r="H95" s="20"/>
      <c r="I95" s="13"/>
      <c r="J95" s="20"/>
      <c r="K95" s="20"/>
      <c r="L95" s="13"/>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row>
    <row r="96" spans="1:249" s="25" customFormat="1" ht="94.5" x14ac:dyDescent="0.25">
      <c r="A96" s="51" t="s">
        <v>179</v>
      </c>
      <c r="B96" s="48" t="s">
        <v>180</v>
      </c>
      <c r="C96" s="20">
        <v>10</v>
      </c>
      <c r="D96" s="20">
        <v>11</v>
      </c>
      <c r="E96" s="13">
        <f t="shared" si="4"/>
        <v>1</v>
      </c>
      <c r="F96" s="13" t="s">
        <v>70</v>
      </c>
      <c r="G96" s="20">
        <v>9</v>
      </c>
      <c r="H96" s="20">
        <v>9</v>
      </c>
      <c r="I96" s="13">
        <f t="shared" ref="I96:I154" si="6">H96-G96</f>
        <v>0</v>
      </c>
      <c r="J96" s="20">
        <v>9</v>
      </c>
      <c r="K96" s="20">
        <v>9</v>
      </c>
      <c r="L96" s="13">
        <f t="shared" si="5"/>
        <v>0</v>
      </c>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row>
    <row r="97" spans="1:249" s="25" customFormat="1" ht="78.75" x14ac:dyDescent="0.25">
      <c r="A97" s="51" t="s">
        <v>181</v>
      </c>
      <c r="B97" s="48" t="s">
        <v>182</v>
      </c>
      <c r="C97" s="20">
        <v>0</v>
      </c>
      <c r="D97" s="20">
        <v>2</v>
      </c>
      <c r="E97" s="13">
        <f t="shared" si="4"/>
        <v>2</v>
      </c>
      <c r="F97" s="13" t="s">
        <v>70</v>
      </c>
      <c r="G97" s="20">
        <v>0.1</v>
      </c>
      <c r="H97" s="20">
        <v>0.1</v>
      </c>
      <c r="I97" s="13">
        <f t="shared" si="6"/>
        <v>0</v>
      </c>
      <c r="J97" s="20">
        <v>0.1</v>
      </c>
      <c r="K97" s="20">
        <v>0.1</v>
      </c>
      <c r="L97" s="13">
        <f t="shared" si="5"/>
        <v>0</v>
      </c>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row>
    <row r="98" spans="1:249" s="25" customFormat="1" ht="78.75" x14ac:dyDescent="0.25">
      <c r="A98" s="36" t="s">
        <v>183</v>
      </c>
      <c r="B98" s="32" t="s">
        <v>182</v>
      </c>
      <c r="C98" s="20">
        <v>371.1</v>
      </c>
      <c r="D98" s="20">
        <v>374.7</v>
      </c>
      <c r="E98" s="13">
        <f t="shared" si="4"/>
        <v>3.5999999999999659</v>
      </c>
      <c r="F98" s="13" t="s">
        <v>70</v>
      </c>
      <c r="G98" s="20">
        <v>381.1</v>
      </c>
      <c r="H98" s="20">
        <v>381.1</v>
      </c>
      <c r="I98" s="13">
        <f t="shared" si="6"/>
        <v>0</v>
      </c>
      <c r="J98" s="20">
        <v>381.1</v>
      </c>
      <c r="K98" s="20">
        <v>381.1</v>
      </c>
      <c r="L98" s="13">
        <f t="shared" si="5"/>
        <v>0</v>
      </c>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row>
    <row r="99" spans="1:249" ht="94.5" x14ac:dyDescent="0.25">
      <c r="A99" s="36" t="s">
        <v>184</v>
      </c>
      <c r="B99" s="32" t="s">
        <v>185</v>
      </c>
      <c r="C99" s="20">
        <v>56</v>
      </c>
      <c r="D99" s="20">
        <v>62.5</v>
      </c>
      <c r="E99" s="13">
        <f t="shared" si="4"/>
        <v>6.5</v>
      </c>
      <c r="F99" s="13" t="s">
        <v>70</v>
      </c>
      <c r="G99" s="20">
        <v>36</v>
      </c>
      <c r="H99" s="20">
        <v>36</v>
      </c>
      <c r="I99" s="13">
        <f t="shared" si="6"/>
        <v>0</v>
      </c>
      <c r="J99" s="20">
        <v>36</v>
      </c>
      <c r="K99" s="20">
        <v>36</v>
      </c>
      <c r="L99" s="13">
        <f t="shared" si="5"/>
        <v>0</v>
      </c>
    </row>
    <row r="100" spans="1:249" ht="94.5" x14ac:dyDescent="0.25">
      <c r="A100" s="36" t="s">
        <v>186</v>
      </c>
      <c r="B100" s="32" t="s">
        <v>187</v>
      </c>
      <c r="C100" s="20">
        <v>475</v>
      </c>
      <c r="D100" s="20">
        <v>531.5</v>
      </c>
      <c r="E100" s="13">
        <f t="shared" si="4"/>
        <v>56.5</v>
      </c>
      <c r="F100" s="13" t="s">
        <v>70</v>
      </c>
      <c r="G100" s="20">
        <v>432</v>
      </c>
      <c r="H100" s="20">
        <v>432</v>
      </c>
      <c r="I100" s="13">
        <f t="shared" si="6"/>
        <v>0</v>
      </c>
      <c r="J100" s="20">
        <v>432</v>
      </c>
      <c r="K100" s="20">
        <v>432</v>
      </c>
      <c r="L100" s="13">
        <f t="shared" si="5"/>
        <v>0</v>
      </c>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row>
    <row r="101" spans="1:249" s="25" customFormat="1" ht="63" x14ac:dyDescent="0.25">
      <c r="A101" s="51" t="s">
        <v>188</v>
      </c>
      <c r="B101" s="48" t="s">
        <v>189</v>
      </c>
      <c r="C101" s="20">
        <v>123.8</v>
      </c>
      <c r="D101" s="20">
        <v>139.19999999999999</v>
      </c>
      <c r="E101" s="13">
        <f t="shared" si="4"/>
        <v>15.399999999999991</v>
      </c>
      <c r="F101" s="13" t="s">
        <v>70</v>
      </c>
      <c r="G101" s="20">
        <v>89.3</v>
      </c>
      <c r="H101" s="20">
        <v>89.3</v>
      </c>
      <c r="I101" s="13">
        <f t="shared" si="6"/>
        <v>0</v>
      </c>
      <c r="J101" s="20">
        <v>89.3</v>
      </c>
      <c r="K101" s="20">
        <v>89.3</v>
      </c>
      <c r="L101" s="13">
        <f t="shared" si="5"/>
        <v>0</v>
      </c>
    </row>
    <row r="102" spans="1:249" s="52" customFormat="1" ht="78.75" x14ac:dyDescent="0.25">
      <c r="A102" s="51" t="s">
        <v>190</v>
      </c>
      <c r="B102" s="48" t="s">
        <v>191</v>
      </c>
      <c r="C102" s="20">
        <v>335</v>
      </c>
      <c r="D102" s="20">
        <v>455.1</v>
      </c>
      <c r="E102" s="13">
        <f t="shared" si="4"/>
        <v>120.10000000000002</v>
      </c>
      <c r="F102" s="13" t="s">
        <v>70</v>
      </c>
      <c r="G102" s="20">
        <v>0</v>
      </c>
      <c r="H102" s="20">
        <v>0</v>
      </c>
      <c r="I102" s="13">
        <f t="shared" si="6"/>
        <v>0</v>
      </c>
      <c r="J102" s="20">
        <v>0</v>
      </c>
      <c r="K102" s="20">
        <v>0</v>
      </c>
      <c r="L102" s="13">
        <f t="shared" si="5"/>
        <v>0</v>
      </c>
      <c r="M102" s="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row>
    <row r="103" spans="1:249" s="52" customFormat="1" ht="78.75" x14ac:dyDescent="0.25">
      <c r="A103" s="51" t="s">
        <v>192</v>
      </c>
      <c r="B103" s="48" t="s">
        <v>191</v>
      </c>
      <c r="C103" s="20">
        <v>1</v>
      </c>
      <c r="D103" s="20">
        <v>1</v>
      </c>
      <c r="E103" s="13">
        <f t="shared" si="4"/>
        <v>0</v>
      </c>
      <c r="F103" s="13"/>
      <c r="G103" s="20">
        <v>0</v>
      </c>
      <c r="H103" s="20">
        <v>0</v>
      </c>
      <c r="I103" s="13">
        <f t="shared" si="6"/>
        <v>0</v>
      </c>
      <c r="J103" s="20">
        <v>0</v>
      </c>
      <c r="K103" s="20">
        <v>0</v>
      </c>
      <c r="L103" s="13">
        <f t="shared" si="5"/>
        <v>0</v>
      </c>
      <c r="M103" s="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row>
    <row r="104" spans="1:249" s="52" customFormat="1" ht="78.75" x14ac:dyDescent="0.25">
      <c r="A104" s="51" t="s">
        <v>193</v>
      </c>
      <c r="B104" s="48" t="s">
        <v>191</v>
      </c>
      <c r="C104" s="20">
        <v>21.5</v>
      </c>
      <c r="D104" s="20">
        <v>34</v>
      </c>
      <c r="E104" s="13">
        <f t="shared" si="4"/>
        <v>12.5</v>
      </c>
      <c r="F104" s="13" t="s">
        <v>70</v>
      </c>
      <c r="G104" s="20">
        <v>0</v>
      </c>
      <c r="H104" s="20">
        <v>0</v>
      </c>
      <c r="I104" s="13">
        <f t="shared" si="6"/>
        <v>0</v>
      </c>
      <c r="J104" s="20">
        <v>0</v>
      </c>
      <c r="K104" s="20">
        <v>0</v>
      </c>
      <c r="L104" s="13">
        <f t="shared" si="5"/>
        <v>0</v>
      </c>
      <c r="M104" s="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row>
    <row r="105" spans="1:249" s="52" customFormat="1" ht="78.75" x14ac:dyDescent="0.25">
      <c r="A105" s="51" t="s">
        <v>194</v>
      </c>
      <c r="B105" s="48" t="s">
        <v>191</v>
      </c>
      <c r="C105" s="20">
        <v>0</v>
      </c>
      <c r="D105" s="20">
        <v>1.3</v>
      </c>
      <c r="E105" s="13">
        <f t="shared" si="4"/>
        <v>1.3</v>
      </c>
      <c r="F105" s="13" t="s">
        <v>70</v>
      </c>
      <c r="G105" s="20"/>
      <c r="H105" s="20"/>
      <c r="I105" s="13"/>
      <c r="J105" s="20"/>
      <c r="K105" s="20"/>
      <c r="L105" s="13"/>
      <c r="M105" s="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row>
    <row r="106" spans="1:249" s="52" customFormat="1" ht="78.75" x14ac:dyDescent="0.25">
      <c r="A106" s="36" t="s">
        <v>195</v>
      </c>
      <c r="B106" s="32" t="s">
        <v>196</v>
      </c>
      <c r="C106" s="20">
        <v>6519.5</v>
      </c>
      <c r="D106" s="20">
        <v>6745.5</v>
      </c>
      <c r="E106" s="13">
        <f t="shared" si="4"/>
        <v>226</v>
      </c>
      <c r="F106" s="13" t="s">
        <v>78</v>
      </c>
      <c r="G106" s="20">
        <v>2160.1999999999998</v>
      </c>
      <c r="H106" s="20">
        <v>2160.1999999999998</v>
      </c>
      <c r="I106" s="13">
        <f t="shared" si="6"/>
        <v>0</v>
      </c>
      <c r="J106" s="20">
        <v>2160.1999999999998</v>
      </c>
      <c r="K106" s="20">
        <v>2160.1999999999998</v>
      </c>
      <c r="L106" s="13">
        <f t="shared" si="5"/>
        <v>0</v>
      </c>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row>
    <row r="107" spans="1:249" s="52" customFormat="1" ht="63" x14ac:dyDescent="0.25">
      <c r="A107" s="36" t="s">
        <v>197</v>
      </c>
      <c r="B107" s="32" t="s">
        <v>198</v>
      </c>
      <c r="C107" s="20">
        <v>6.6</v>
      </c>
      <c r="D107" s="20">
        <v>9.1999999999999993</v>
      </c>
      <c r="E107" s="13">
        <f t="shared" si="4"/>
        <v>2.5999999999999996</v>
      </c>
      <c r="F107" s="13" t="s">
        <v>70</v>
      </c>
      <c r="G107" s="20">
        <v>0</v>
      </c>
      <c r="H107" s="20">
        <v>0</v>
      </c>
      <c r="I107" s="13">
        <f t="shared" si="6"/>
        <v>0</v>
      </c>
      <c r="J107" s="20">
        <v>0</v>
      </c>
      <c r="K107" s="20">
        <v>0</v>
      </c>
      <c r="L107" s="13">
        <f t="shared" si="5"/>
        <v>0</v>
      </c>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row>
    <row r="108" spans="1:249" s="52" customFormat="1" ht="47.25" x14ac:dyDescent="0.25">
      <c r="A108" s="53" t="s">
        <v>199</v>
      </c>
      <c r="B108" s="54" t="s">
        <v>200</v>
      </c>
      <c r="C108" s="20">
        <v>40.6</v>
      </c>
      <c r="D108" s="20">
        <v>40.6</v>
      </c>
      <c r="E108" s="13">
        <f t="shared" si="4"/>
        <v>0</v>
      </c>
      <c r="F108" s="13"/>
      <c r="G108" s="20">
        <v>0</v>
      </c>
      <c r="H108" s="20">
        <v>0</v>
      </c>
      <c r="I108" s="13">
        <f t="shared" si="6"/>
        <v>0</v>
      </c>
      <c r="J108" s="20">
        <v>0</v>
      </c>
      <c r="K108" s="20">
        <v>0</v>
      </c>
      <c r="L108" s="13">
        <f t="shared" si="5"/>
        <v>0</v>
      </c>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row>
    <row r="109" spans="1:249" s="52" customFormat="1" ht="47.25" x14ac:dyDescent="0.25">
      <c r="A109" s="53" t="s">
        <v>201</v>
      </c>
      <c r="B109" s="54" t="s">
        <v>202</v>
      </c>
      <c r="C109" s="20">
        <v>120.63</v>
      </c>
      <c r="D109" s="20">
        <v>120.6</v>
      </c>
      <c r="E109" s="13">
        <f t="shared" si="4"/>
        <v>-3.0000000000001137E-2</v>
      </c>
      <c r="F109" s="13"/>
      <c r="G109" s="20">
        <v>0</v>
      </c>
      <c r="H109" s="20">
        <v>0</v>
      </c>
      <c r="I109" s="13">
        <f t="shared" si="6"/>
        <v>0</v>
      </c>
      <c r="J109" s="20">
        <v>0</v>
      </c>
      <c r="K109" s="20">
        <v>0</v>
      </c>
      <c r="L109" s="13">
        <f t="shared" si="5"/>
        <v>0</v>
      </c>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row>
    <row r="110" spans="1:249" s="52" customFormat="1" ht="47.25" x14ac:dyDescent="0.25">
      <c r="A110" s="53" t="s">
        <v>203</v>
      </c>
      <c r="B110" s="54" t="s">
        <v>202</v>
      </c>
      <c r="C110" s="20">
        <v>37.5</v>
      </c>
      <c r="D110" s="20">
        <v>37.5</v>
      </c>
      <c r="E110" s="13">
        <f t="shared" si="4"/>
        <v>0</v>
      </c>
      <c r="F110" s="13"/>
      <c r="G110" s="20">
        <v>0</v>
      </c>
      <c r="H110" s="20">
        <v>0</v>
      </c>
      <c r="I110" s="13">
        <f t="shared" si="6"/>
        <v>0</v>
      </c>
      <c r="J110" s="20"/>
      <c r="K110" s="20"/>
      <c r="L110" s="13">
        <f t="shared" si="5"/>
        <v>0</v>
      </c>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row>
    <row r="111" spans="1:249" s="52" customFormat="1" ht="47.25" x14ac:dyDescent="0.25">
      <c r="A111" s="53" t="s">
        <v>204</v>
      </c>
      <c r="B111" s="54" t="s">
        <v>202</v>
      </c>
      <c r="C111" s="20">
        <v>9.3000000000000007</v>
      </c>
      <c r="D111" s="20">
        <v>9.3000000000000007</v>
      </c>
      <c r="E111" s="13">
        <f t="shared" si="4"/>
        <v>0</v>
      </c>
      <c r="F111" s="13"/>
      <c r="G111" s="20">
        <v>0</v>
      </c>
      <c r="H111" s="20">
        <v>0</v>
      </c>
      <c r="I111" s="13">
        <f t="shared" si="6"/>
        <v>0</v>
      </c>
      <c r="J111" s="20">
        <v>0</v>
      </c>
      <c r="K111" s="20">
        <v>0</v>
      </c>
      <c r="L111" s="13">
        <f t="shared" si="5"/>
        <v>0</v>
      </c>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row>
    <row r="112" spans="1:249" s="52" customFormat="1" ht="63" x14ac:dyDescent="0.25">
      <c r="A112" s="53" t="s">
        <v>205</v>
      </c>
      <c r="B112" s="54" t="s">
        <v>206</v>
      </c>
      <c r="C112" s="20">
        <v>1432.2</v>
      </c>
      <c r="D112" s="20">
        <v>1487.3</v>
      </c>
      <c r="E112" s="13">
        <f t="shared" si="4"/>
        <v>55.099999999999909</v>
      </c>
      <c r="F112" s="13" t="s">
        <v>70</v>
      </c>
      <c r="G112" s="20">
        <v>0</v>
      </c>
      <c r="H112" s="20">
        <v>0</v>
      </c>
      <c r="I112" s="13">
        <f t="shared" si="6"/>
        <v>0</v>
      </c>
      <c r="J112" s="20">
        <v>0</v>
      </c>
      <c r="K112" s="20">
        <v>0</v>
      </c>
      <c r="L112" s="13">
        <f t="shared" si="5"/>
        <v>0</v>
      </c>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row>
    <row r="113" spans="1:249" s="52" customFormat="1" ht="157.5" x14ac:dyDescent="0.25">
      <c r="A113" s="51" t="s">
        <v>207</v>
      </c>
      <c r="B113" s="48" t="s">
        <v>208</v>
      </c>
      <c r="C113" s="20">
        <v>17.399999999999999</v>
      </c>
      <c r="D113" s="20">
        <v>16.2</v>
      </c>
      <c r="E113" s="13">
        <f t="shared" si="4"/>
        <v>-1.1999999999999993</v>
      </c>
      <c r="F113" s="13" t="s">
        <v>70</v>
      </c>
      <c r="G113" s="20">
        <v>17.399999999999999</v>
      </c>
      <c r="H113" s="20">
        <v>17.399999999999999</v>
      </c>
      <c r="I113" s="13">
        <f t="shared" si="6"/>
        <v>0</v>
      </c>
      <c r="J113" s="20">
        <v>17.399999999999999</v>
      </c>
      <c r="K113" s="20">
        <v>17.399999999999999</v>
      </c>
      <c r="L113" s="13">
        <f t="shared" si="5"/>
        <v>0</v>
      </c>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row>
    <row r="114" spans="1:249" s="52" customFormat="1" ht="63" x14ac:dyDescent="0.25">
      <c r="A114" s="51" t="s">
        <v>209</v>
      </c>
      <c r="B114" s="48" t="s">
        <v>210</v>
      </c>
      <c r="C114" s="20">
        <v>53.8</v>
      </c>
      <c r="D114" s="20">
        <v>61.6</v>
      </c>
      <c r="E114" s="13">
        <f t="shared" si="4"/>
        <v>7.8000000000000043</v>
      </c>
      <c r="F114" s="13" t="s">
        <v>70</v>
      </c>
      <c r="G114" s="20">
        <v>0</v>
      </c>
      <c r="H114" s="20">
        <v>0</v>
      </c>
      <c r="I114" s="13">
        <f t="shared" si="6"/>
        <v>0</v>
      </c>
      <c r="J114" s="20">
        <v>0</v>
      </c>
      <c r="K114" s="20">
        <v>0</v>
      </c>
      <c r="L114" s="13">
        <f t="shared" si="5"/>
        <v>0</v>
      </c>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row>
    <row r="115" spans="1:249" s="52" customFormat="1" ht="63" x14ac:dyDescent="0.25">
      <c r="A115" s="36" t="s">
        <v>211</v>
      </c>
      <c r="B115" s="32" t="s">
        <v>212</v>
      </c>
      <c r="C115" s="20">
        <v>0</v>
      </c>
      <c r="D115" s="20">
        <v>0</v>
      </c>
      <c r="E115" s="13">
        <f t="shared" si="4"/>
        <v>0</v>
      </c>
      <c r="F115" s="13"/>
      <c r="G115" s="20">
        <v>0.5</v>
      </c>
      <c r="H115" s="20">
        <v>0.5</v>
      </c>
      <c r="I115" s="13">
        <f t="shared" si="6"/>
        <v>0</v>
      </c>
      <c r="J115" s="20">
        <v>0.5</v>
      </c>
      <c r="K115" s="20">
        <v>0.5</v>
      </c>
      <c r="L115" s="13">
        <f t="shared" si="5"/>
        <v>0</v>
      </c>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row>
    <row r="116" spans="1:249" s="52" customFormat="1" ht="63" x14ac:dyDescent="0.25">
      <c r="A116" s="36" t="s">
        <v>213</v>
      </c>
      <c r="B116" s="32" t="s">
        <v>212</v>
      </c>
      <c r="C116" s="20">
        <v>0</v>
      </c>
      <c r="D116" s="20">
        <v>0</v>
      </c>
      <c r="E116" s="13">
        <f t="shared" si="4"/>
        <v>0</v>
      </c>
      <c r="F116" s="13"/>
      <c r="G116" s="20">
        <v>60</v>
      </c>
      <c r="H116" s="20">
        <v>60</v>
      </c>
      <c r="I116" s="13">
        <f t="shared" si="6"/>
        <v>0</v>
      </c>
      <c r="J116" s="20">
        <v>60</v>
      </c>
      <c r="K116" s="20">
        <v>60</v>
      </c>
      <c r="L116" s="13">
        <f t="shared" si="5"/>
        <v>0</v>
      </c>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row>
    <row r="117" spans="1:249" s="52" customFormat="1" ht="63" x14ac:dyDescent="0.25">
      <c r="A117" s="36" t="s">
        <v>214</v>
      </c>
      <c r="B117" s="32" t="s">
        <v>212</v>
      </c>
      <c r="C117" s="20">
        <v>0</v>
      </c>
      <c r="D117" s="20">
        <v>0</v>
      </c>
      <c r="E117" s="13">
        <f t="shared" si="4"/>
        <v>0</v>
      </c>
      <c r="F117" s="13"/>
      <c r="G117" s="20"/>
      <c r="H117" s="20"/>
      <c r="I117" s="13">
        <f t="shared" si="6"/>
        <v>0</v>
      </c>
      <c r="J117" s="20"/>
      <c r="K117" s="20"/>
      <c r="L117" s="13">
        <f t="shared" si="5"/>
        <v>0</v>
      </c>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row>
    <row r="118" spans="1:249" s="52" customFormat="1" ht="63" x14ac:dyDescent="0.25">
      <c r="A118" s="36" t="s">
        <v>215</v>
      </c>
      <c r="B118" s="32" t="s">
        <v>212</v>
      </c>
      <c r="C118" s="20">
        <v>590.1</v>
      </c>
      <c r="D118" s="20">
        <v>777.4</v>
      </c>
      <c r="E118" s="13">
        <f t="shared" si="4"/>
        <v>187.29999999999995</v>
      </c>
      <c r="F118" s="13" t="s">
        <v>70</v>
      </c>
      <c r="G118" s="20">
        <v>400</v>
      </c>
      <c r="H118" s="20">
        <v>400</v>
      </c>
      <c r="I118" s="13">
        <f t="shared" si="6"/>
        <v>0</v>
      </c>
      <c r="J118" s="20">
        <v>400</v>
      </c>
      <c r="K118" s="20">
        <v>400</v>
      </c>
      <c r="L118" s="13">
        <f t="shared" si="5"/>
        <v>0</v>
      </c>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row>
    <row r="119" spans="1:249" s="52" customFormat="1" ht="63" x14ac:dyDescent="0.25">
      <c r="A119" s="36" t="s">
        <v>216</v>
      </c>
      <c r="B119" s="32" t="s">
        <v>212</v>
      </c>
      <c r="C119" s="20">
        <v>1000</v>
      </c>
      <c r="D119" s="20">
        <v>806.1</v>
      </c>
      <c r="E119" s="13">
        <f t="shared" si="4"/>
        <v>-193.89999999999998</v>
      </c>
      <c r="F119" s="13"/>
      <c r="G119" s="20">
        <v>1000</v>
      </c>
      <c r="H119" s="20">
        <v>1000</v>
      </c>
      <c r="I119" s="13">
        <f t="shared" si="6"/>
        <v>0</v>
      </c>
      <c r="J119" s="13">
        <v>1000</v>
      </c>
      <c r="K119" s="13">
        <v>1000</v>
      </c>
      <c r="L119" s="13">
        <f t="shared" si="5"/>
        <v>0</v>
      </c>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row>
    <row r="120" spans="1:249" s="52" customFormat="1" ht="63" x14ac:dyDescent="0.25">
      <c r="A120" s="36" t="s">
        <v>217</v>
      </c>
      <c r="B120" s="32" t="s">
        <v>212</v>
      </c>
      <c r="C120" s="20">
        <v>1</v>
      </c>
      <c r="D120" s="20">
        <v>1</v>
      </c>
      <c r="E120" s="13">
        <f t="shared" si="4"/>
        <v>0</v>
      </c>
      <c r="F120" s="13"/>
      <c r="G120" s="20">
        <v>0</v>
      </c>
      <c r="H120" s="20">
        <v>0</v>
      </c>
      <c r="I120" s="13">
        <f t="shared" si="6"/>
        <v>0</v>
      </c>
      <c r="J120" s="13">
        <v>0</v>
      </c>
      <c r="K120" s="13">
        <v>0</v>
      </c>
      <c r="L120" s="13">
        <f t="shared" si="5"/>
        <v>0</v>
      </c>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row>
    <row r="121" spans="1:249" s="57" customFormat="1" ht="78.75" x14ac:dyDescent="0.25">
      <c r="A121" s="36" t="s">
        <v>218</v>
      </c>
      <c r="B121" s="32" t="s">
        <v>219</v>
      </c>
      <c r="C121" s="20">
        <v>100</v>
      </c>
      <c r="D121" s="20">
        <v>94.1</v>
      </c>
      <c r="E121" s="13">
        <f t="shared" si="4"/>
        <v>-5.9000000000000057</v>
      </c>
      <c r="F121" s="13" t="s">
        <v>70</v>
      </c>
      <c r="G121" s="20">
        <v>150</v>
      </c>
      <c r="H121" s="20">
        <v>150</v>
      </c>
      <c r="I121" s="13">
        <f t="shared" si="6"/>
        <v>0</v>
      </c>
      <c r="J121" s="20">
        <v>150</v>
      </c>
      <c r="K121" s="20">
        <v>150</v>
      </c>
      <c r="L121" s="13">
        <f t="shared" si="5"/>
        <v>0</v>
      </c>
      <c r="M121" s="55"/>
      <c r="N121" s="55"/>
      <c r="O121" s="55"/>
      <c r="P121" s="56"/>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c r="EB121" s="55"/>
      <c r="EC121" s="55"/>
      <c r="ED121" s="55"/>
      <c r="EE121" s="55"/>
      <c r="EF121" s="55"/>
      <c r="EG121" s="55"/>
      <c r="EH121" s="55"/>
      <c r="EI121" s="55"/>
      <c r="EJ121" s="55"/>
      <c r="EK121" s="55"/>
      <c r="EL121" s="55"/>
      <c r="EM121" s="55"/>
      <c r="EN121" s="55"/>
      <c r="EO121" s="55"/>
      <c r="EP121" s="55"/>
      <c r="EQ121" s="55"/>
      <c r="ER121" s="55"/>
      <c r="ES121" s="55"/>
      <c r="ET121" s="55"/>
      <c r="EU121" s="55"/>
      <c r="EV121" s="55"/>
      <c r="EW121" s="55"/>
      <c r="EX121" s="55"/>
      <c r="EY121" s="55"/>
      <c r="EZ121" s="55"/>
      <c r="FA121" s="55"/>
      <c r="FB121" s="55"/>
      <c r="FC121" s="55"/>
      <c r="FD121" s="55"/>
      <c r="FE121" s="55"/>
      <c r="FF121" s="55"/>
      <c r="FG121" s="55"/>
      <c r="FH121" s="55"/>
      <c r="FI121" s="55"/>
      <c r="FJ121" s="55"/>
      <c r="FK121" s="55"/>
      <c r="FL121" s="55"/>
      <c r="FM121" s="55"/>
      <c r="FN121" s="55"/>
      <c r="FO121" s="55"/>
      <c r="FP121" s="55"/>
      <c r="FQ121" s="55"/>
      <c r="FR121" s="55"/>
      <c r="FS121" s="55"/>
      <c r="FT121" s="55"/>
      <c r="FU121" s="55"/>
      <c r="FV121" s="55"/>
      <c r="FW121" s="55"/>
      <c r="FX121" s="55"/>
      <c r="FY121" s="55"/>
      <c r="FZ121" s="55"/>
      <c r="GA121" s="55"/>
      <c r="GB121" s="55"/>
      <c r="GC121" s="55"/>
      <c r="GD121" s="55"/>
      <c r="GE121" s="55"/>
      <c r="GF121" s="55"/>
      <c r="GG121" s="55"/>
      <c r="GH121" s="55"/>
      <c r="GI121" s="55"/>
      <c r="GJ121" s="55"/>
      <c r="GK121" s="55"/>
      <c r="GL121" s="55"/>
      <c r="GM121" s="55"/>
      <c r="GN121" s="55"/>
      <c r="GO121" s="55"/>
      <c r="GP121" s="55"/>
      <c r="GQ121" s="55"/>
      <c r="GR121" s="55"/>
      <c r="GS121" s="55"/>
      <c r="GT121" s="55"/>
      <c r="GU121" s="55"/>
      <c r="GV121" s="55"/>
      <c r="GW121" s="55"/>
      <c r="GX121" s="55"/>
      <c r="GY121" s="55"/>
      <c r="GZ121" s="55"/>
      <c r="HA121" s="55"/>
      <c r="HB121" s="55"/>
      <c r="HC121" s="55"/>
      <c r="HD121" s="55"/>
      <c r="HE121" s="55"/>
      <c r="HF121" s="55"/>
      <c r="HG121" s="55"/>
      <c r="HH121" s="55"/>
      <c r="HI121" s="55"/>
      <c r="HJ121" s="55"/>
      <c r="HK121" s="55"/>
      <c r="HL121" s="55"/>
      <c r="HM121" s="55"/>
      <c r="HN121" s="55"/>
      <c r="HO121" s="55"/>
      <c r="HP121" s="55"/>
      <c r="HQ121" s="55"/>
      <c r="HR121" s="55"/>
      <c r="HS121" s="55"/>
      <c r="HT121" s="55"/>
      <c r="HU121" s="55"/>
      <c r="HV121" s="55"/>
      <c r="HW121" s="55"/>
      <c r="HX121" s="55"/>
      <c r="HY121" s="55"/>
      <c r="HZ121" s="55"/>
      <c r="IA121" s="55"/>
      <c r="IB121" s="55"/>
      <c r="IC121" s="55"/>
      <c r="ID121" s="55"/>
      <c r="IE121" s="55"/>
      <c r="IF121" s="55"/>
      <c r="IG121" s="55"/>
      <c r="IH121" s="55"/>
      <c r="II121" s="55"/>
      <c r="IJ121" s="55"/>
      <c r="IK121" s="55"/>
      <c r="IL121" s="55"/>
      <c r="IM121" s="55"/>
      <c r="IN121" s="55"/>
      <c r="IO121" s="55"/>
    </row>
    <row r="122" spans="1:249" s="52" customFormat="1" ht="110.25" x14ac:dyDescent="0.25">
      <c r="A122" s="58" t="s">
        <v>220</v>
      </c>
      <c r="B122" s="32" t="s">
        <v>221</v>
      </c>
      <c r="C122" s="20">
        <v>0</v>
      </c>
      <c r="D122" s="20">
        <v>0</v>
      </c>
      <c r="E122" s="13">
        <f t="shared" si="4"/>
        <v>0</v>
      </c>
      <c r="F122" s="13"/>
      <c r="G122" s="20">
        <v>106.7</v>
      </c>
      <c r="H122" s="20">
        <v>106.7</v>
      </c>
      <c r="I122" s="13">
        <f t="shared" si="6"/>
        <v>0</v>
      </c>
      <c r="J122" s="20">
        <v>106.7</v>
      </c>
      <c r="K122" s="20">
        <v>106.7</v>
      </c>
      <c r="L122" s="13">
        <f t="shared" si="5"/>
        <v>0</v>
      </c>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row>
    <row r="123" spans="1:249" s="52" customFormat="1" ht="110.25" x14ac:dyDescent="0.25">
      <c r="A123" s="58" t="s">
        <v>222</v>
      </c>
      <c r="B123" s="32" t="s">
        <v>221</v>
      </c>
      <c r="C123" s="20">
        <v>313.3</v>
      </c>
      <c r="D123" s="20">
        <v>313.3</v>
      </c>
      <c r="E123" s="13">
        <f t="shared" si="4"/>
        <v>0</v>
      </c>
      <c r="F123" s="13"/>
      <c r="G123" s="20">
        <v>0</v>
      </c>
      <c r="H123" s="20">
        <v>0</v>
      </c>
      <c r="I123" s="13">
        <f t="shared" si="6"/>
        <v>0</v>
      </c>
      <c r="J123" s="20">
        <v>0</v>
      </c>
      <c r="K123" s="20">
        <v>0</v>
      </c>
      <c r="L123" s="13">
        <f t="shared" si="5"/>
        <v>0</v>
      </c>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row>
    <row r="124" spans="1:249" s="52" customFormat="1" ht="15.75" x14ac:dyDescent="0.25">
      <c r="A124" s="10" t="s">
        <v>223</v>
      </c>
      <c r="B124" s="11" t="s">
        <v>224</v>
      </c>
      <c r="C124" s="12">
        <f>C125</f>
        <v>2826.8</v>
      </c>
      <c r="D124" s="12">
        <f>D125</f>
        <v>3254.6</v>
      </c>
      <c r="E124" s="13">
        <f t="shared" si="4"/>
        <v>427.79999999999973</v>
      </c>
      <c r="F124" s="13"/>
      <c r="G124" s="12">
        <f>G125</f>
        <v>356.8</v>
      </c>
      <c r="H124" s="12">
        <f>H125</f>
        <v>356.8</v>
      </c>
      <c r="I124" s="13">
        <f t="shared" si="6"/>
        <v>0</v>
      </c>
      <c r="J124" s="12">
        <f>J125</f>
        <v>334.1</v>
      </c>
      <c r="K124" s="12">
        <f>K125</f>
        <v>334.1</v>
      </c>
      <c r="L124" s="13">
        <f t="shared" si="5"/>
        <v>0</v>
      </c>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row>
    <row r="125" spans="1:249" s="52" customFormat="1" ht="15.75" x14ac:dyDescent="0.25">
      <c r="A125" s="9" t="s">
        <v>225</v>
      </c>
      <c r="B125" s="32" t="s">
        <v>226</v>
      </c>
      <c r="C125" s="13">
        <v>2826.8</v>
      </c>
      <c r="D125" s="13">
        <v>3254.6</v>
      </c>
      <c r="E125" s="13">
        <f t="shared" si="4"/>
        <v>427.79999999999973</v>
      </c>
      <c r="F125" s="13"/>
      <c r="G125" s="13">
        <v>356.8</v>
      </c>
      <c r="H125" s="13">
        <v>356.8</v>
      </c>
      <c r="I125" s="13">
        <f t="shared" si="6"/>
        <v>0</v>
      </c>
      <c r="J125" s="13">
        <v>334.1</v>
      </c>
      <c r="K125" s="13">
        <v>334.1</v>
      </c>
      <c r="L125" s="13">
        <f t="shared" si="5"/>
        <v>0</v>
      </c>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row>
    <row r="126" spans="1:249" s="52" customFormat="1" ht="15.75" x14ac:dyDescent="0.25">
      <c r="A126" s="59" t="s">
        <v>227</v>
      </c>
      <c r="B126" s="11" t="s">
        <v>228</v>
      </c>
      <c r="C126" s="12">
        <f>C127</f>
        <v>324.7</v>
      </c>
      <c r="D126" s="12">
        <f>D127</f>
        <v>324.7</v>
      </c>
      <c r="E126" s="13">
        <f t="shared" si="4"/>
        <v>0</v>
      </c>
      <c r="F126" s="13"/>
      <c r="G126" s="13"/>
      <c r="H126" s="13"/>
      <c r="I126" s="13">
        <f t="shared" si="6"/>
        <v>0</v>
      </c>
      <c r="J126" s="13">
        <v>0</v>
      </c>
      <c r="K126" s="13">
        <v>0</v>
      </c>
      <c r="L126" s="13">
        <f t="shared" si="5"/>
        <v>0</v>
      </c>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row>
    <row r="127" spans="1:249" s="52" customFormat="1" ht="31.5" x14ac:dyDescent="0.25">
      <c r="A127" s="59" t="s">
        <v>229</v>
      </c>
      <c r="B127" s="60" t="s">
        <v>230</v>
      </c>
      <c r="C127" s="13">
        <v>324.7</v>
      </c>
      <c r="D127" s="13">
        <v>324.7</v>
      </c>
      <c r="E127" s="13">
        <f t="shared" si="4"/>
        <v>0</v>
      </c>
      <c r="F127" s="13"/>
      <c r="G127" s="13"/>
      <c r="H127" s="13"/>
      <c r="I127" s="13">
        <f t="shared" si="6"/>
        <v>0</v>
      </c>
      <c r="J127" s="13">
        <v>0</v>
      </c>
      <c r="K127" s="13">
        <v>0</v>
      </c>
      <c r="L127" s="13">
        <f t="shared" si="5"/>
        <v>0</v>
      </c>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row>
    <row r="128" spans="1:249" s="52" customFormat="1" ht="15.75" x14ac:dyDescent="0.25">
      <c r="A128" s="61" t="s">
        <v>231</v>
      </c>
      <c r="B128" s="62"/>
      <c r="C128" s="12">
        <f>C124+C80+C70+C51+C47+C36+C126</f>
        <v>162852.13</v>
      </c>
      <c r="D128" s="12">
        <f>D124+D80+D70+D51+D47+D36+D126</f>
        <v>166396</v>
      </c>
      <c r="E128" s="13">
        <f t="shared" si="4"/>
        <v>3543.8699999999953</v>
      </c>
      <c r="F128" s="13"/>
      <c r="G128" s="12">
        <f>G124+G80+G70+G51+G47+G36</f>
        <v>122106.5</v>
      </c>
      <c r="H128" s="12">
        <f>H124+H80+H70+H51+H47+H36</f>
        <v>122106.5</v>
      </c>
      <c r="I128" s="13">
        <f t="shared" si="6"/>
        <v>0</v>
      </c>
      <c r="J128" s="12">
        <f>J124+J80+J70+J51+J47+J36</f>
        <v>120617.5</v>
      </c>
      <c r="K128" s="12">
        <f>K124+K80+K70+K51+K47+K36</f>
        <v>120617.5</v>
      </c>
      <c r="L128" s="13">
        <f t="shared" si="5"/>
        <v>0</v>
      </c>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row>
    <row r="129" spans="1:247" s="52" customFormat="1" ht="15.75" x14ac:dyDescent="0.25">
      <c r="A129" s="10" t="s">
        <v>232</v>
      </c>
      <c r="B129" s="63" t="s">
        <v>233</v>
      </c>
      <c r="C129" s="12">
        <f>C128+C35</f>
        <v>2157151.5299999998</v>
      </c>
      <c r="D129" s="12">
        <f>D128+D35</f>
        <v>2160513.0999999996</v>
      </c>
      <c r="E129" s="13">
        <f t="shared" si="4"/>
        <v>3361.5699999998324</v>
      </c>
      <c r="F129" s="13"/>
      <c r="G129" s="12">
        <f>G128+G35</f>
        <v>1995218.7999999998</v>
      </c>
      <c r="H129" s="12">
        <f>H128+H35</f>
        <v>1995218.7999999998</v>
      </c>
      <c r="I129" s="13">
        <f t="shared" si="6"/>
        <v>0</v>
      </c>
      <c r="J129" s="12">
        <f>J128+J35</f>
        <v>2090426.7999999998</v>
      </c>
      <c r="K129" s="12">
        <f>K128+K35</f>
        <v>2090426.7999999998</v>
      </c>
      <c r="L129" s="13">
        <f t="shared" si="5"/>
        <v>0</v>
      </c>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row>
    <row r="130" spans="1:247" s="52" customFormat="1" ht="47.25" x14ac:dyDescent="0.25">
      <c r="A130" s="10" t="s">
        <v>234</v>
      </c>
      <c r="B130" s="63" t="s">
        <v>235</v>
      </c>
      <c r="C130" s="12">
        <f>C131+C136+C192+C235</f>
        <v>5886646.9999999991</v>
      </c>
      <c r="D130" s="12">
        <f>D131+D136+D192+D235</f>
        <v>5888232.1999999993</v>
      </c>
      <c r="E130" s="13">
        <f t="shared" si="4"/>
        <v>1585.2000000001863</v>
      </c>
      <c r="F130" s="13"/>
      <c r="G130" s="12">
        <f>G131+G136+G192+G235</f>
        <v>3799957.9</v>
      </c>
      <c r="H130" s="12">
        <f>H131+H136+H192+H235</f>
        <v>3799957.9</v>
      </c>
      <c r="I130" s="13">
        <f t="shared" si="6"/>
        <v>0</v>
      </c>
      <c r="J130" s="12">
        <f>J131+J136+J192+J235</f>
        <v>3973398.9000000008</v>
      </c>
      <c r="K130" s="12">
        <f>K131+K136+K192+K235</f>
        <v>3973398.9000000008</v>
      </c>
      <c r="L130" s="13">
        <f t="shared" si="5"/>
        <v>0</v>
      </c>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row>
    <row r="131" spans="1:247" s="52" customFormat="1" ht="31.5" x14ac:dyDescent="0.25">
      <c r="A131" s="10" t="s">
        <v>236</v>
      </c>
      <c r="B131" s="11" t="s">
        <v>237</v>
      </c>
      <c r="C131" s="12">
        <f>SUM(C132:C135)</f>
        <v>673297.5</v>
      </c>
      <c r="D131" s="12">
        <f>SUM(D132:D135)</f>
        <v>674847.9</v>
      </c>
      <c r="E131" s="13">
        <f t="shared" si="4"/>
        <v>1550.4000000000233</v>
      </c>
      <c r="F131" s="13"/>
      <c r="G131" s="12">
        <f>SUM(G132:G134)</f>
        <v>169384.2</v>
      </c>
      <c r="H131" s="12">
        <f>SUM(H132:H134)</f>
        <v>169384.2</v>
      </c>
      <c r="I131" s="13">
        <f t="shared" si="6"/>
        <v>0</v>
      </c>
      <c r="J131" s="12">
        <f>SUM(J132:J134)</f>
        <v>158937.20000000001</v>
      </c>
      <c r="K131" s="12">
        <f>SUM(K132:K134)</f>
        <v>158937.20000000001</v>
      </c>
      <c r="L131" s="13">
        <f t="shared" si="5"/>
        <v>0</v>
      </c>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row>
    <row r="132" spans="1:247" s="52" customFormat="1" ht="47.25" x14ac:dyDescent="0.25">
      <c r="A132" s="9" t="s">
        <v>238</v>
      </c>
      <c r="B132" s="32" t="s">
        <v>239</v>
      </c>
      <c r="C132" s="13">
        <v>296644</v>
      </c>
      <c r="D132" s="13">
        <v>296644</v>
      </c>
      <c r="E132" s="13">
        <f t="shared" si="4"/>
        <v>0</v>
      </c>
      <c r="F132" s="13"/>
      <c r="G132" s="13">
        <v>129197</v>
      </c>
      <c r="H132" s="13">
        <v>129197</v>
      </c>
      <c r="I132" s="13">
        <f t="shared" si="6"/>
        <v>0</v>
      </c>
      <c r="J132" s="13">
        <v>118750</v>
      </c>
      <c r="K132" s="13">
        <v>118750</v>
      </c>
      <c r="L132" s="13">
        <f t="shared" si="5"/>
        <v>0</v>
      </c>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row>
    <row r="133" spans="1:247" s="52" customFormat="1" ht="31.5" x14ac:dyDescent="0.25">
      <c r="A133" s="9" t="s">
        <v>240</v>
      </c>
      <c r="B133" s="32" t="s">
        <v>241</v>
      </c>
      <c r="C133" s="13">
        <v>321380.40000000002</v>
      </c>
      <c r="D133" s="13">
        <v>322930.8</v>
      </c>
      <c r="E133" s="13">
        <f t="shared" si="4"/>
        <v>1550.3999999999651</v>
      </c>
      <c r="F133" s="13"/>
      <c r="G133" s="13"/>
      <c r="H133" s="13"/>
      <c r="I133" s="13">
        <f t="shared" si="6"/>
        <v>0</v>
      </c>
      <c r="J133" s="13"/>
      <c r="K133" s="13"/>
      <c r="L133" s="13">
        <f t="shared" si="5"/>
        <v>0</v>
      </c>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row>
    <row r="134" spans="1:247" s="52" customFormat="1" ht="47.25" x14ac:dyDescent="0.25">
      <c r="A134" s="9" t="s">
        <v>242</v>
      </c>
      <c r="B134" s="32" t="s">
        <v>243</v>
      </c>
      <c r="C134" s="13">
        <v>40187.199999999997</v>
      </c>
      <c r="D134" s="13">
        <v>40187.199999999997</v>
      </c>
      <c r="E134" s="13">
        <f t="shared" si="4"/>
        <v>0</v>
      </c>
      <c r="F134" s="13"/>
      <c r="G134" s="13">
        <v>40187.199999999997</v>
      </c>
      <c r="H134" s="13">
        <v>40187.199999999997</v>
      </c>
      <c r="I134" s="13">
        <f t="shared" si="6"/>
        <v>0</v>
      </c>
      <c r="J134" s="13">
        <v>40187.199999999997</v>
      </c>
      <c r="K134" s="13">
        <v>40187.199999999997</v>
      </c>
      <c r="L134" s="13">
        <f t="shared" si="5"/>
        <v>0</v>
      </c>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row>
    <row r="135" spans="1:247" s="52" customFormat="1" ht="47.25" x14ac:dyDescent="0.25">
      <c r="A135" s="51" t="s">
        <v>244</v>
      </c>
      <c r="B135" s="54" t="s">
        <v>245</v>
      </c>
      <c r="C135" s="13">
        <v>15085.9</v>
      </c>
      <c r="D135" s="13">
        <v>15085.9</v>
      </c>
      <c r="E135" s="13">
        <f t="shared" ref="E135:E200" si="7">D135-C135</f>
        <v>0</v>
      </c>
      <c r="F135" s="13"/>
      <c r="G135" s="13"/>
      <c r="H135" s="13"/>
      <c r="I135" s="13">
        <f t="shared" si="6"/>
        <v>0</v>
      </c>
      <c r="J135" s="13"/>
      <c r="K135" s="13"/>
      <c r="L135" s="13">
        <f t="shared" si="5"/>
        <v>0</v>
      </c>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row>
    <row r="136" spans="1:247" ht="31.5" x14ac:dyDescent="0.25">
      <c r="A136" s="10" t="s">
        <v>246</v>
      </c>
      <c r="B136" s="11" t="s">
        <v>247</v>
      </c>
      <c r="C136" s="12">
        <f>SUM(C137:C191)</f>
        <v>2285384.4999999995</v>
      </c>
      <c r="D136" s="12">
        <f>SUM(D137:D191)</f>
        <v>2288398.5999999996</v>
      </c>
      <c r="E136" s="13">
        <f t="shared" si="7"/>
        <v>3014.1000000000931</v>
      </c>
      <c r="F136" s="13"/>
      <c r="G136" s="12">
        <f>SUM(G137:G191)</f>
        <v>734388.20000000007</v>
      </c>
      <c r="H136" s="12">
        <f>SUM(H137:H191)</f>
        <v>734388.20000000007</v>
      </c>
      <c r="I136" s="13">
        <f t="shared" si="6"/>
        <v>0</v>
      </c>
      <c r="J136" s="12">
        <f>SUM(J137:J191)</f>
        <v>863463.20000000019</v>
      </c>
      <c r="K136" s="12">
        <f>SUM(K137:K191)</f>
        <v>863463.20000000019</v>
      </c>
      <c r="L136" s="13">
        <f t="shared" si="5"/>
        <v>0</v>
      </c>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row>
    <row r="137" spans="1:247" ht="94.5" x14ac:dyDescent="0.25">
      <c r="A137" s="9" t="s">
        <v>248</v>
      </c>
      <c r="B137" s="32" t="s">
        <v>249</v>
      </c>
      <c r="C137" s="13">
        <v>202083.3</v>
      </c>
      <c r="D137" s="13">
        <v>202083.3</v>
      </c>
      <c r="E137" s="13">
        <f t="shared" si="7"/>
        <v>0</v>
      </c>
      <c r="F137" s="13"/>
      <c r="G137" s="20">
        <v>87353.3</v>
      </c>
      <c r="H137" s="20">
        <v>87353.3</v>
      </c>
      <c r="I137" s="13">
        <f t="shared" si="6"/>
        <v>0</v>
      </c>
      <c r="J137" s="20">
        <v>87353.3</v>
      </c>
      <c r="K137" s="20">
        <v>87353.3</v>
      </c>
      <c r="L137" s="13">
        <f t="shared" si="5"/>
        <v>0</v>
      </c>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row>
    <row r="138" spans="1:247" s="52" customFormat="1" ht="94.5" x14ac:dyDescent="0.25">
      <c r="A138" s="9" t="s">
        <v>248</v>
      </c>
      <c r="B138" s="32" t="s">
        <v>250</v>
      </c>
      <c r="C138" s="13">
        <v>31932</v>
      </c>
      <c r="D138" s="13">
        <v>31932</v>
      </c>
      <c r="E138" s="13">
        <f t="shared" si="7"/>
        <v>0</v>
      </c>
      <c r="F138" s="13"/>
      <c r="G138" s="20">
        <v>0</v>
      </c>
      <c r="H138" s="20">
        <v>0</v>
      </c>
      <c r="I138" s="13">
        <f t="shared" si="6"/>
        <v>0</v>
      </c>
      <c r="J138" s="20">
        <v>0</v>
      </c>
      <c r="K138" s="20">
        <v>0</v>
      </c>
      <c r="L138" s="13">
        <f t="shared" ref="L138:L203" si="8">K138-J138</f>
        <v>0</v>
      </c>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row>
    <row r="139" spans="1:247" s="52" customFormat="1" ht="126" x14ac:dyDescent="0.25">
      <c r="A139" s="9" t="s">
        <v>251</v>
      </c>
      <c r="B139" s="32" t="s">
        <v>252</v>
      </c>
      <c r="C139" s="13">
        <v>499386.3</v>
      </c>
      <c r="D139" s="13">
        <v>499386.3</v>
      </c>
      <c r="E139" s="13">
        <f t="shared" si="7"/>
        <v>0</v>
      </c>
      <c r="F139" s="13"/>
      <c r="G139" s="20"/>
      <c r="H139" s="20"/>
      <c r="I139" s="13">
        <f t="shared" si="6"/>
        <v>0</v>
      </c>
      <c r="J139" s="20"/>
      <c r="K139" s="20"/>
      <c r="L139" s="13">
        <f t="shared" si="8"/>
        <v>0</v>
      </c>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row>
    <row r="140" spans="1:247" s="52" customFormat="1" ht="94.5" x14ac:dyDescent="0.25">
      <c r="A140" s="9" t="s">
        <v>253</v>
      </c>
      <c r="B140" s="32" t="s">
        <v>254</v>
      </c>
      <c r="C140" s="13">
        <v>40357.699999999997</v>
      </c>
      <c r="D140" s="13">
        <v>40357.699999999997</v>
      </c>
      <c r="E140" s="13">
        <f t="shared" si="7"/>
        <v>0</v>
      </c>
      <c r="F140" s="13"/>
      <c r="G140" s="20">
        <v>55245.599999999999</v>
      </c>
      <c r="H140" s="20">
        <v>55245.599999999999</v>
      </c>
      <c r="I140" s="13">
        <f t="shared" si="6"/>
        <v>0</v>
      </c>
      <c r="J140" s="20"/>
      <c r="K140" s="20"/>
      <c r="L140" s="13">
        <f t="shared" si="8"/>
        <v>0</v>
      </c>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row>
    <row r="141" spans="1:247" s="52" customFormat="1" ht="78.75" x14ac:dyDescent="0.25">
      <c r="A141" s="9" t="s">
        <v>255</v>
      </c>
      <c r="B141" s="32" t="s">
        <v>256</v>
      </c>
      <c r="C141" s="13">
        <v>3696.3</v>
      </c>
      <c r="D141" s="13">
        <v>3696.3</v>
      </c>
      <c r="E141" s="13">
        <f t="shared" si="7"/>
        <v>0</v>
      </c>
      <c r="F141" s="13"/>
      <c r="G141" s="20">
        <v>3326</v>
      </c>
      <c r="H141" s="20">
        <v>3326</v>
      </c>
      <c r="I141" s="13">
        <f t="shared" si="6"/>
        <v>0</v>
      </c>
      <c r="J141" s="20">
        <v>3864.7</v>
      </c>
      <c r="K141" s="20">
        <v>3864.7</v>
      </c>
      <c r="L141" s="13">
        <f t="shared" si="8"/>
        <v>0</v>
      </c>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row>
    <row r="142" spans="1:247" s="52" customFormat="1" ht="78.75" x14ac:dyDescent="0.25">
      <c r="A142" s="42" t="s">
        <v>257</v>
      </c>
      <c r="B142" s="32" t="s">
        <v>258</v>
      </c>
      <c r="C142" s="13">
        <v>1568.7</v>
      </c>
      <c r="D142" s="13">
        <v>1568.7</v>
      </c>
      <c r="E142" s="13">
        <f t="shared" si="7"/>
        <v>0</v>
      </c>
      <c r="F142" s="13"/>
      <c r="G142" s="20">
        <v>0</v>
      </c>
      <c r="H142" s="20">
        <v>0</v>
      </c>
      <c r="I142" s="13">
        <f t="shared" si="6"/>
        <v>0</v>
      </c>
      <c r="J142" s="20">
        <v>0</v>
      </c>
      <c r="K142" s="20">
        <v>0</v>
      </c>
      <c r="L142" s="13">
        <f t="shared" si="8"/>
        <v>0</v>
      </c>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row>
    <row r="143" spans="1:247" s="52" customFormat="1" ht="69.75" customHeight="1" x14ac:dyDescent="0.25">
      <c r="A143" s="9" t="s">
        <v>259</v>
      </c>
      <c r="B143" s="32" t="s">
        <v>260</v>
      </c>
      <c r="C143" s="13">
        <v>0</v>
      </c>
      <c r="D143" s="13">
        <v>0</v>
      </c>
      <c r="E143" s="13">
        <f t="shared" si="7"/>
        <v>0</v>
      </c>
      <c r="F143" s="13"/>
      <c r="G143" s="20">
        <v>0</v>
      </c>
      <c r="H143" s="20">
        <v>0</v>
      </c>
      <c r="I143" s="13">
        <f t="shared" si="6"/>
        <v>0</v>
      </c>
      <c r="J143" s="20">
        <v>17819.7</v>
      </c>
      <c r="K143" s="20">
        <v>17819.7</v>
      </c>
      <c r="L143" s="13">
        <f t="shared" si="8"/>
        <v>0</v>
      </c>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row>
    <row r="144" spans="1:247" s="52" customFormat="1" ht="63" x14ac:dyDescent="0.25">
      <c r="A144" s="9" t="s">
        <v>261</v>
      </c>
      <c r="B144" s="32" t="s">
        <v>262</v>
      </c>
      <c r="C144" s="13">
        <v>1505.2</v>
      </c>
      <c r="D144" s="13">
        <v>1505.2</v>
      </c>
      <c r="E144" s="13">
        <f t="shared" si="7"/>
        <v>0</v>
      </c>
      <c r="F144" s="13"/>
      <c r="G144" s="20">
        <v>7717.8</v>
      </c>
      <c r="H144" s="20">
        <v>7717.8</v>
      </c>
      <c r="I144" s="13">
        <f t="shared" si="6"/>
        <v>0</v>
      </c>
      <c r="J144" s="20">
        <v>9002.4</v>
      </c>
      <c r="K144" s="20">
        <v>9002.4</v>
      </c>
      <c r="L144" s="13">
        <f t="shared" si="8"/>
        <v>0</v>
      </c>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row>
    <row r="145" spans="1:247" s="52" customFormat="1" ht="47.25" x14ac:dyDescent="0.25">
      <c r="A145" s="64" t="s">
        <v>263</v>
      </c>
      <c r="B145" s="48" t="s">
        <v>264</v>
      </c>
      <c r="C145" s="13">
        <v>0</v>
      </c>
      <c r="D145" s="13">
        <v>7199.7</v>
      </c>
      <c r="E145" s="13">
        <f>D145-C145</f>
        <v>7199.7</v>
      </c>
      <c r="F145" s="13" t="s">
        <v>265</v>
      </c>
      <c r="G145" s="20"/>
      <c r="H145" s="20"/>
      <c r="I145" s="13"/>
      <c r="J145" s="20"/>
      <c r="K145" s="20"/>
      <c r="L145" s="13"/>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row>
    <row r="146" spans="1:247" s="52" customFormat="1" ht="63" x14ac:dyDescent="0.25">
      <c r="A146" s="9" t="s">
        <v>266</v>
      </c>
      <c r="B146" s="32" t="s">
        <v>267</v>
      </c>
      <c r="C146" s="13">
        <v>104202.5</v>
      </c>
      <c r="D146" s="13">
        <v>104202.5</v>
      </c>
      <c r="E146" s="13">
        <f t="shared" si="7"/>
        <v>0</v>
      </c>
      <c r="F146" s="13"/>
      <c r="G146" s="20">
        <v>98699.4</v>
      </c>
      <c r="H146" s="20">
        <v>98699.4</v>
      </c>
      <c r="I146" s="13">
        <f t="shared" si="6"/>
        <v>0</v>
      </c>
      <c r="J146" s="20">
        <v>101471.3</v>
      </c>
      <c r="K146" s="20">
        <v>101471.3</v>
      </c>
      <c r="L146" s="13">
        <f t="shared" si="8"/>
        <v>0</v>
      </c>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row>
    <row r="147" spans="1:247" ht="63" x14ac:dyDescent="0.25">
      <c r="A147" s="9" t="s">
        <v>268</v>
      </c>
      <c r="B147" s="48" t="s">
        <v>269</v>
      </c>
      <c r="C147" s="13">
        <v>3337.5</v>
      </c>
      <c r="D147" s="13">
        <v>3337.5</v>
      </c>
      <c r="E147" s="13">
        <f t="shared" si="7"/>
        <v>0</v>
      </c>
      <c r="F147" s="13"/>
      <c r="G147" s="20">
        <v>0</v>
      </c>
      <c r="H147" s="20">
        <v>0</v>
      </c>
      <c r="I147" s="13">
        <f t="shared" si="6"/>
        <v>0</v>
      </c>
      <c r="J147" s="20">
        <v>0</v>
      </c>
      <c r="K147" s="20">
        <v>0</v>
      </c>
      <c r="L147" s="13">
        <f t="shared" si="8"/>
        <v>0</v>
      </c>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row>
    <row r="148" spans="1:247" s="52" customFormat="1" ht="63" x14ac:dyDescent="0.25">
      <c r="A148" s="9" t="s">
        <v>270</v>
      </c>
      <c r="B148" s="48" t="s">
        <v>271</v>
      </c>
      <c r="C148" s="13">
        <v>6144.8</v>
      </c>
      <c r="D148" s="13">
        <v>6144.8</v>
      </c>
      <c r="E148" s="13">
        <f t="shared" si="7"/>
        <v>0</v>
      </c>
      <c r="F148" s="13"/>
      <c r="G148" s="20">
        <v>6476.9</v>
      </c>
      <c r="H148" s="20">
        <v>6476.9</v>
      </c>
      <c r="I148" s="13">
        <f t="shared" si="6"/>
        <v>0</v>
      </c>
      <c r="J148" s="20">
        <v>6748.4</v>
      </c>
      <c r="K148" s="20">
        <v>6748.4</v>
      </c>
      <c r="L148" s="13">
        <f t="shared" si="8"/>
        <v>0</v>
      </c>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row>
    <row r="149" spans="1:247" s="52" customFormat="1" ht="47.25" x14ac:dyDescent="0.25">
      <c r="A149" s="65" t="s">
        <v>272</v>
      </c>
      <c r="B149" s="32" t="s">
        <v>273</v>
      </c>
      <c r="C149" s="13">
        <v>990.2</v>
      </c>
      <c r="D149" s="13">
        <v>990.2</v>
      </c>
      <c r="E149" s="13">
        <f t="shared" si="7"/>
        <v>0</v>
      </c>
      <c r="F149" s="13"/>
      <c r="G149" s="20">
        <v>898.9</v>
      </c>
      <c r="H149" s="20">
        <v>898.9</v>
      </c>
      <c r="I149" s="13">
        <f t="shared" si="6"/>
        <v>0</v>
      </c>
      <c r="J149" s="20">
        <v>898.9</v>
      </c>
      <c r="K149" s="20">
        <v>898.9</v>
      </c>
      <c r="L149" s="13">
        <f t="shared" si="8"/>
        <v>0</v>
      </c>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row>
    <row r="150" spans="1:247" s="52" customFormat="1" ht="63" x14ac:dyDescent="0.25">
      <c r="A150" s="65" t="s">
        <v>272</v>
      </c>
      <c r="B150" s="66" t="s">
        <v>274</v>
      </c>
      <c r="C150" s="13">
        <v>0</v>
      </c>
      <c r="D150" s="13">
        <v>0</v>
      </c>
      <c r="E150" s="13">
        <f t="shared" si="7"/>
        <v>0</v>
      </c>
      <c r="F150" s="13"/>
      <c r="G150" s="20">
        <v>12421.5</v>
      </c>
      <c r="H150" s="20">
        <v>12421.5</v>
      </c>
      <c r="I150" s="13">
        <f t="shared" si="6"/>
        <v>0</v>
      </c>
      <c r="J150" s="20">
        <v>0</v>
      </c>
      <c r="K150" s="20">
        <v>0</v>
      </c>
      <c r="L150" s="13">
        <f t="shared" si="8"/>
        <v>0</v>
      </c>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row>
    <row r="151" spans="1:247" s="52" customFormat="1" ht="31.5" x14ac:dyDescent="0.25">
      <c r="A151" s="65" t="s">
        <v>272</v>
      </c>
      <c r="B151" s="67" t="s">
        <v>275</v>
      </c>
      <c r="C151" s="13">
        <v>127</v>
      </c>
      <c r="D151" s="13">
        <v>127</v>
      </c>
      <c r="E151" s="13">
        <f t="shared" si="7"/>
        <v>0</v>
      </c>
      <c r="F151" s="13"/>
      <c r="G151" s="20">
        <v>0</v>
      </c>
      <c r="H151" s="20">
        <v>0</v>
      </c>
      <c r="I151" s="13">
        <f t="shared" si="6"/>
        <v>0</v>
      </c>
      <c r="J151" s="20">
        <v>0</v>
      </c>
      <c r="K151" s="20">
        <v>0</v>
      </c>
      <c r="L151" s="13">
        <f t="shared" si="8"/>
        <v>0</v>
      </c>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row>
    <row r="152" spans="1:247" s="52" customFormat="1" ht="78.75" x14ac:dyDescent="0.25">
      <c r="A152" s="65" t="s">
        <v>272</v>
      </c>
      <c r="B152" s="68" t="s">
        <v>276</v>
      </c>
      <c r="C152" s="13">
        <v>0</v>
      </c>
      <c r="D152" s="13">
        <v>0</v>
      </c>
      <c r="E152" s="13">
        <f t="shared" si="7"/>
        <v>0</v>
      </c>
      <c r="F152" s="13"/>
      <c r="G152" s="20">
        <v>4669.1000000000004</v>
      </c>
      <c r="H152" s="20">
        <v>4669.1000000000004</v>
      </c>
      <c r="I152" s="13">
        <f t="shared" si="6"/>
        <v>0</v>
      </c>
      <c r="J152" s="20">
        <v>2735.7</v>
      </c>
      <c r="K152" s="20">
        <v>2735.7</v>
      </c>
      <c r="L152" s="13">
        <f t="shared" si="8"/>
        <v>0</v>
      </c>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row>
    <row r="153" spans="1:247" s="52" customFormat="1" ht="31.5" x14ac:dyDescent="0.25">
      <c r="A153" s="64" t="s">
        <v>277</v>
      </c>
      <c r="B153" s="38" t="s">
        <v>278</v>
      </c>
      <c r="C153" s="13">
        <v>59432.4</v>
      </c>
      <c r="D153" s="13">
        <v>59432.4</v>
      </c>
      <c r="E153" s="13">
        <f t="shared" si="7"/>
        <v>0</v>
      </c>
      <c r="F153" s="13"/>
      <c r="G153" s="20">
        <v>59432.4</v>
      </c>
      <c r="H153" s="20">
        <v>59432.4</v>
      </c>
      <c r="I153" s="13">
        <f t="shared" si="6"/>
        <v>0</v>
      </c>
      <c r="J153" s="20">
        <v>65715.399999999994</v>
      </c>
      <c r="K153" s="20">
        <v>65715.399999999994</v>
      </c>
      <c r="L153" s="13">
        <f t="shared" si="8"/>
        <v>0</v>
      </c>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row>
    <row r="154" spans="1:247" s="52" customFormat="1" ht="31.5" x14ac:dyDescent="0.25">
      <c r="A154" s="65" t="s">
        <v>279</v>
      </c>
      <c r="B154" s="38" t="s">
        <v>280</v>
      </c>
      <c r="C154" s="13">
        <v>4525.8</v>
      </c>
      <c r="D154" s="13">
        <v>4525.8</v>
      </c>
      <c r="E154" s="13">
        <f t="shared" si="7"/>
        <v>0</v>
      </c>
      <c r="F154" s="13"/>
      <c r="G154" s="20"/>
      <c r="H154" s="20"/>
      <c r="I154" s="13">
        <f t="shared" si="6"/>
        <v>0</v>
      </c>
      <c r="J154" s="20"/>
      <c r="K154" s="20"/>
      <c r="L154" s="13">
        <f t="shared" si="8"/>
        <v>0</v>
      </c>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row>
    <row r="155" spans="1:247" s="52" customFormat="1" ht="31.5" x14ac:dyDescent="0.25">
      <c r="A155" s="65" t="s">
        <v>281</v>
      </c>
      <c r="B155" s="38" t="s">
        <v>282</v>
      </c>
      <c r="C155" s="13">
        <v>32911.4</v>
      </c>
      <c r="D155" s="13">
        <v>32911.4</v>
      </c>
      <c r="E155" s="13">
        <f t="shared" si="7"/>
        <v>0</v>
      </c>
      <c r="F155" s="13"/>
      <c r="G155" s="20"/>
      <c r="H155" s="20"/>
      <c r="I155" s="13"/>
      <c r="J155" s="20"/>
      <c r="K155" s="20"/>
      <c r="L155" s="13"/>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row>
    <row r="156" spans="1:247" s="52" customFormat="1" ht="47.25" x14ac:dyDescent="0.25">
      <c r="A156" s="9" t="s">
        <v>283</v>
      </c>
      <c r="B156" s="48" t="s">
        <v>284</v>
      </c>
      <c r="C156" s="13">
        <v>0</v>
      </c>
      <c r="D156" s="13">
        <v>0</v>
      </c>
      <c r="E156" s="13">
        <f t="shared" si="7"/>
        <v>0</v>
      </c>
      <c r="F156" s="13"/>
      <c r="G156" s="20">
        <v>17023.8</v>
      </c>
      <c r="H156" s="20">
        <v>17023.8</v>
      </c>
      <c r="I156" s="13">
        <f>H156-G156</f>
        <v>0</v>
      </c>
      <c r="J156" s="20">
        <v>17023.8</v>
      </c>
      <c r="K156" s="20">
        <v>17023.8</v>
      </c>
      <c r="L156" s="13">
        <f t="shared" si="8"/>
        <v>0</v>
      </c>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row>
    <row r="157" spans="1:247" s="52" customFormat="1" ht="31.5" x14ac:dyDescent="0.25">
      <c r="A157" s="9" t="s">
        <v>283</v>
      </c>
      <c r="B157" s="48" t="s">
        <v>285</v>
      </c>
      <c r="C157" s="13">
        <v>85829.5</v>
      </c>
      <c r="D157" s="13">
        <v>85829.5</v>
      </c>
      <c r="E157" s="13">
        <f t="shared" si="7"/>
        <v>0</v>
      </c>
      <c r="F157" s="13"/>
      <c r="G157" s="20"/>
      <c r="H157" s="20"/>
      <c r="I157" s="13">
        <f>H157-G157</f>
        <v>0</v>
      </c>
      <c r="J157" s="20"/>
      <c r="K157" s="20"/>
      <c r="L157" s="13">
        <f t="shared" si="8"/>
        <v>0</v>
      </c>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row>
    <row r="158" spans="1:247" s="52" customFormat="1" ht="110.25" x14ac:dyDescent="0.25">
      <c r="A158" s="9" t="s">
        <v>283</v>
      </c>
      <c r="B158" s="69" t="s">
        <v>286</v>
      </c>
      <c r="C158" s="13">
        <v>0</v>
      </c>
      <c r="D158" s="13">
        <v>0</v>
      </c>
      <c r="E158" s="13">
        <f t="shared" si="7"/>
        <v>0</v>
      </c>
      <c r="F158" s="13"/>
      <c r="G158" s="20"/>
      <c r="H158" s="20"/>
      <c r="I158" s="13">
        <f>H158-G158</f>
        <v>0</v>
      </c>
      <c r="J158" s="20"/>
      <c r="K158" s="20"/>
      <c r="L158" s="13">
        <f t="shared" si="8"/>
        <v>0</v>
      </c>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row>
    <row r="159" spans="1:247" s="52" customFormat="1" ht="47.25" x14ac:dyDescent="0.25">
      <c r="A159" s="9" t="s">
        <v>281</v>
      </c>
      <c r="B159" s="69" t="s">
        <v>287</v>
      </c>
      <c r="C159" s="13">
        <v>0</v>
      </c>
      <c r="D159" s="13">
        <v>0</v>
      </c>
      <c r="E159" s="13">
        <f t="shared" si="7"/>
        <v>0</v>
      </c>
      <c r="F159" s="13"/>
      <c r="G159" s="20"/>
      <c r="H159" s="20"/>
      <c r="I159" s="13"/>
      <c r="J159" s="20"/>
      <c r="K159" s="20"/>
      <c r="L159" s="13"/>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row>
    <row r="160" spans="1:247" s="52" customFormat="1" ht="63" x14ac:dyDescent="0.25">
      <c r="A160" s="64" t="s">
        <v>288</v>
      </c>
      <c r="B160" s="32" t="s">
        <v>289</v>
      </c>
      <c r="C160" s="13">
        <v>0</v>
      </c>
      <c r="D160" s="13">
        <v>0</v>
      </c>
      <c r="E160" s="13">
        <f t="shared" si="7"/>
        <v>0</v>
      </c>
      <c r="F160" s="13"/>
      <c r="G160" s="20">
        <v>0</v>
      </c>
      <c r="H160" s="20">
        <v>0</v>
      </c>
      <c r="I160" s="13">
        <f t="shared" ref="I160:I166" si="9">H160-G160</f>
        <v>0</v>
      </c>
      <c r="J160" s="20">
        <v>95907.8</v>
      </c>
      <c r="K160" s="20">
        <v>95907.8</v>
      </c>
      <c r="L160" s="13">
        <f t="shared" si="8"/>
        <v>0</v>
      </c>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row>
    <row r="161" spans="1:247" s="52" customFormat="1" ht="110.25" x14ac:dyDescent="0.25">
      <c r="A161" s="64" t="s">
        <v>288</v>
      </c>
      <c r="B161" s="32" t="s">
        <v>290</v>
      </c>
      <c r="C161" s="13">
        <v>72154.7</v>
      </c>
      <c r="D161" s="13">
        <v>72154.7</v>
      </c>
      <c r="E161" s="13">
        <f t="shared" si="7"/>
        <v>0</v>
      </c>
      <c r="F161" s="13"/>
      <c r="G161" s="20">
        <v>68547</v>
      </c>
      <c r="H161" s="20">
        <v>68547</v>
      </c>
      <c r="I161" s="13">
        <f t="shared" si="9"/>
        <v>0</v>
      </c>
      <c r="J161" s="20">
        <v>64939.3</v>
      </c>
      <c r="K161" s="20">
        <v>64939.3</v>
      </c>
      <c r="L161" s="13">
        <f>K161-J161</f>
        <v>0</v>
      </c>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row>
    <row r="162" spans="1:247" s="52" customFormat="1" ht="78.75" x14ac:dyDescent="0.25">
      <c r="A162" s="64" t="s">
        <v>288</v>
      </c>
      <c r="B162" s="32" t="s">
        <v>291</v>
      </c>
      <c r="C162" s="13">
        <v>100000</v>
      </c>
      <c r="D162" s="13">
        <v>100000</v>
      </c>
      <c r="E162" s="13">
        <f t="shared" si="7"/>
        <v>0</v>
      </c>
      <c r="F162" s="13"/>
      <c r="G162" s="20">
        <v>100000</v>
      </c>
      <c r="H162" s="20">
        <v>100000</v>
      </c>
      <c r="I162" s="13">
        <f t="shared" si="9"/>
        <v>0</v>
      </c>
      <c r="J162" s="20">
        <v>100000</v>
      </c>
      <c r="K162" s="20">
        <v>100000</v>
      </c>
      <c r="L162" s="13">
        <f>K162-J162</f>
        <v>0</v>
      </c>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row>
    <row r="163" spans="1:247" s="52" customFormat="1" ht="31.5" x14ac:dyDescent="0.25">
      <c r="A163" s="64" t="s">
        <v>288</v>
      </c>
      <c r="B163" s="32" t="s">
        <v>292</v>
      </c>
      <c r="C163" s="13">
        <v>1158.3</v>
      </c>
      <c r="D163" s="13">
        <v>1157.5</v>
      </c>
      <c r="E163" s="13">
        <f t="shared" si="7"/>
        <v>-0.79999999999995453</v>
      </c>
      <c r="F163" s="13" t="s">
        <v>265</v>
      </c>
      <c r="G163" s="20">
        <v>900.2</v>
      </c>
      <c r="H163" s="20">
        <v>900.2</v>
      </c>
      <c r="I163" s="13">
        <f t="shared" si="9"/>
        <v>0</v>
      </c>
      <c r="J163" s="20">
        <v>0</v>
      </c>
      <c r="K163" s="20">
        <v>0</v>
      </c>
      <c r="L163" s="13">
        <f>K163-J163</f>
        <v>0</v>
      </c>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row>
    <row r="164" spans="1:247" s="52" customFormat="1" ht="31.5" x14ac:dyDescent="0.25">
      <c r="A164" s="64" t="s">
        <v>288</v>
      </c>
      <c r="B164" s="32" t="s">
        <v>293</v>
      </c>
      <c r="C164" s="13">
        <v>859000</v>
      </c>
      <c r="D164" s="13">
        <v>859000</v>
      </c>
      <c r="E164" s="13">
        <f t="shared" si="7"/>
        <v>0</v>
      </c>
      <c r="F164" s="13"/>
      <c r="G164" s="20">
        <v>0</v>
      </c>
      <c r="H164" s="20">
        <v>0</v>
      </c>
      <c r="I164" s="13">
        <f t="shared" si="9"/>
        <v>0</v>
      </c>
      <c r="J164" s="20">
        <v>0</v>
      </c>
      <c r="K164" s="20">
        <v>0</v>
      </c>
      <c r="L164" s="13">
        <f t="shared" si="8"/>
        <v>0</v>
      </c>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row>
    <row r="165" spans="1:247" s="52" customFormat="1" ht="47.25" x14ac:dyDescent="0.25">
      <c r="A165" s="64" t="s">
        <v>288</v>
      </c>
      <c r="B165" s="32" t="s">
        <v>294</v>
      </c>
      <c r="C165" s="13">
        <v>0</v>
      </c>
      <c r="D165" s="13">
        <v>0</v>
      </c>
      <c r="E165" s="13">
        <f t="shared" si="7"/>
        <v>0</v>
      </c>
      <c r="F165" s="13"/>
      <c r="G165" s="20">
        <v>35000</v>
      </c>
      <c r="H165" s="20">
        <v>35000</v>
      </c>
      <c r="I165" s="13">
        <f t="shared" si="9"/>
        <v>0</v>
      </c>
      <c r="J165" s="20">
        <v>180360.3</v>
      </c>
      <c r="K165" s="20">
        <v>180360.3</v>
      </c>
      <c r="L165" s="13">
        <f t="shared" si="8"/>
        <v>0</v>
      </c>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row>
    <row r="166" spans="1:247" s="52" customFormat="1" ht="126" x14ac:dyDescent="0.25">
      <c r="A166" s="64" t="s">
        <v>295</v>
      </c>
      <c r="B166" s="48" t="s">
        <v>296</v>
      </c>
      <c r="C166" s="13">
        <v>72000</v>
      </c>
      <c r="D166" s="13">
        <v>72000</v>
      </c>
      <c r="E166" s="13">
        <f t="shared" si="7"/>
        <v>0</v>
      </c>
      <c r="F166" s="13"/>
      <c r="G166" s="20">
        <v>23255.8</v>
      </c>
      <c r="H166" s="20">
        <v>23255.8</v>
      </c>
      <c r="I166" s="13">
        <f t="shared" si="9"/>
        <v>0</v>
      </c>
      <c r="J166" s="20">
        <v>23255.8</v>
      </c>
      <c r="K166" s="20">
        <v>23255.8</v>
      </c>
      <c r="L166" s="13">
        <f t="shared" si="8"/>
        <v>0</v>
      </c>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row>
    <row r="167" spans="1:247" s="52" customFormat="1" ht="47.25" x14ac:dyDescent="0.25">
      <c r="A167" s="64" t="s">
        <v>288</v>
      </c>
      <c r="B167" s="48" t="s">
        <v>264</v>
      </c>
      <c r="C167" s="13">
        <v>7199.7</v>
      </c>
      <c r="D167" s="13">
        <v>0</v>
      </c>
      <c r="E167" s="13">
        <f t="shared" si="7"/>
        <v>-7199.7</v>
      </c>
      <c r="F167" s="13" t="s">
        <v>265</v>
      </c>
      <c r="G167" s="20"/>
      <c r="H167" s="20"/>
      <c r="I167" s="13"/>
      <c r="J167" s="20"/>
      <c r="K167" s="20"/>
      <c r="L167" s="13"/>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row>
    <row r="168" spans="1:247" ht="47.25" x14ac:dyDescent="0.25">
      <c r="A168" s="9" t="s">
        <v>297</v>
      </c>
      <c r="B168" s="32" t="s">
        <v>298</v>
      </c>
      <c r="C168" s="13">
        <v>23374.799999999999</v>
      </c>
      <c r="D168" s="13">
        <v>25368.7</v>
      </c>
      <c r="E168" s="13">
        <f t="shared" si="7"/>
        <v>1993.9000000000015</v>
      </c>
      <c r="F168" s="13" t="s">
        <v>299</v>
      </c>
      <c r="G168" s="13">
        <v>21157.4</v>
      </c>
      <c r="H168" s="13">
        <v>21157.4</v>
      </c>
      <c r="I168" s="13">
        <f t="shared" ref="I168:I222" si="10">H168-G168</f>
        <v>0</v>
      </c>
      <c r="J168" s="13">
        <v>21157.4</v>
      </c>
      <c r="K168" s="13">
        <v>21157.4</v>
      </c>
      <c r="L168" s="13">
        <f t="shared" si="8"/>
        <v>0</v>
      </c>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row>
    <row r="169" spans="1:247" s="52" customFormat="1" ht="47.25" x14ac:dyDescent="0.25">
      <c r="A169" s="9" t="s">
        <v>300</v>
      </c>
      <c r="B169" s="32" t="s">
        <v>301</v>
      </c>
      <c r="C169" s="13">
        <v>3000</v>
      </c>
      <c r="D169" s="13">
        <v>3000</v>
      </c>
      <c r="E169" s="13">
        <f t="shared" si="7"/>
        <v>0</v>
      </c>
      <c r="F169" s="13"/>
      <c r="G169" s="13">
        <v>3000</v>
      </c>
      <c r="H169" s="13">
        <v>3000</v>
      </c>
      <c r="I169" s="13">
        <f t="shared" si="10"/>
        <v>0</v>
      </c>
      <c r="J169" s="13">
        <v>3000</v>
      </c>
      <c r="K169" s="13">
        <v>3000</v>
      </c>
      <c r="L169" s="13">
        <f>K169-J169</f>
        <v>0</v>
      </c>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row>
    <row r="170" spans="1:247" s="52" customFormat="1" ht="47.25" x14ac:dyDescent="0.25">
      <c r="A170" s="9" t="s">
        <v>300</v>
      </c>
      <c r="B170" s="48" t="s">
        <v>302</v>
      </c>
      <c r="C170" s="13">
        <v>1584.9</v>
      </c>
      <c r="D170" s="13">
        <v>1584.9</v>
      </c>
      <c r="E170" s="13">
        <f t="shared" si="7"/>
        <v>0</v>
      </c>
      <c r="F170" s="13"/>
      <c r="G170" s="13">
        <v>1584.9</v>
      </c>
      <c r="H170" s="13">
        <v>1584.9</v>
      </c>
      <c r="I170" s="13">
        <f t="shared" si="10"/>
        <v>0</v>
      </c>
      <c r="J170" s="13">
        <v>1584.9</v>
      </c>
      <c r="K170" s="13">
        <v>1584.9</v>
      </c>
      <c r="L170" s="13">
        <f t="shared" si="8"/>
        <v>0</v>
      </c>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row>
    <row r="171" spans="1:247" s="52" customFormat="1" ht="47.25" x14ac:dyDescent="0.25">
      <c r="A171" s="9" t="s">
        <v>300</v>
      </c>
      <c r="B171" s="48" t="s">
        <v>303</v>
      </c>
      <c r="C171" s="13">
        <v>528.29999999999995</v>
      </c>
      <c r="D171" s="13">
        <v>528.29999999999995</v>
      </c>
      <c r="E171" s="13">
        <f t="shared" si="7"/>
        <v>0</v>
      </c>
      <c r="F171" s="13"/>
      <c r="G171" s="13">
        <v>528.29999999999995</v>
      </c>
      <c r="H171" s="13">
        <v>528.29999999999995</v>
      </c>
      <c r="I171" s="13">
        <f t="shared" si="10"/>
        <v>0</v>
      </c>
      <c r="J171" s="13">
        <v>528.29999999999995</v>
      </c>
      <c r="K171" s="13">
        <v>528.29999999999995</v>
      </c>
      <c r="L171" s="13">
        <f>K171-J171</f>
        <v>0</v>
      </c>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row>
    <row r="172" spans="1:247" s="52" customFormat="1" ht="63" x14ac:dyDescent="0.25">
      <c r="A172" s="9" t="s">
        <v>300</v>
      </c>
      <c r="B172" s="48" t="s">
        <v>304</v>
      </c>
      <c r="C172" s="13">
        <v>422.6</v>
      </c>
      <c r="D172" s="13">
        <v>422.6</v>
      </c>
      <c r="E172" s="13">
        <f t="shared" si="7"/>
        <v>0</v>
      </c>
      <c r="F172" s="13"/>
      <c r="G172" s="13">
        <v>422.6</v>
      </c>
      <c r="H172" s="13">
        <v>422.6</v>
      </c>
      <c r="I172" s="13">
        <f t="shared" si="10"/>
        <v>0</v>
      </c>
      <c r="J172" s="13">
        <v>422.6</v>
      </c>
      <c r="K172" s="13">
        <v>422.6</v>
      </c>
      <c r="L172" s="13">
        <f t="shared" si="8"/>
        <v>0</v>
      </c>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row>
    <row r="173" spans="1:247" s="52" customFormat="1" ht="63" x14ac:dyDescent="0.25">
      <c r="A173" s="64" t="s">
        <v>300</v>
      </c>
      <c r="B173" s="32" t="s">
        <v>305</v>
      </c>
      <c r="C173" s="13">
        <v>3353.7</v>
      </c>
      <c r="D173" s="13">
        <v>3353.7</v>
      </c>
      <c r="E173" s="13">
        <f t="shared" si="7"/>
        <v>0</v>
      </c>
      <c r="F173" s="13"/>
      <c r="G173" s="13">
        <v>3353.7</v>
      </c>
      <c r="H173" s="13">
        <v>3353.7</v>
      </c>
      <c r="I173" s="13">
        <f t="shared" si="10"/>
        <v>0</v>
      </c>
      <c r="J173" s="13">
        <v>3353.7</v>
      </c>
      <c r="K173" s="13">
        <v>3353.7</v>
      </c>
      <c r="L173" s="13">
        <f>K173-J173</f>
        <v>0</v>
      </c>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row>
    <row r="174" spans="1:247" ht="78.75" x14ac:dyDescent="0.25">
      <c r="A174" s="9" t="s">
        <v>300</v>
      </c>
      <c r="B174" s="48" t="s">
        <v>306</v>
      </c>
      <c r="C174" s="13">
        <v>0</v>
      </c>
      <c r="D174" s="13">
        <v>0</v>
      </c>
      <c r="E174" s="13">
        <f t="shared" si="7"/>
        <v>0</v>
      </c>
      <c r="F174" s="13"/>
      <c r="G174" s="20">
        <v>30000</v>
      </c>
      <c r="H174" s="20">
        <v>30000</v>
      </c>
      <c r="I174" s="13">
        <f t="shared" si="10"/>
        <v>0</v>
      </c>
      <c r="J174" s="20">
        <v>0</v>
      </c>
      <c r="K174" s="20">
        <v>0</v>
      </c>
      <c r="L174" s="13">
        <f t="shared" si="8"/>
        <v>0</v>
      </c>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row>
    <row r="175" spans="1:247" ht="31.5" x14ac:dyDescent="0.25">
      <c r="A175" s="9" t="s">
        <v>300</v>
      </c>
      <c r="B175" s="48" t="s">
        <v>307</v>
      </c>
      <c r="C175" s="13">
        <v>0</v>
      </c>
      <c r="D175" s="13">
        <v>0</v>
      </c>
      <c r="E175" s="13">
        <f t="shared" si="7"/>
        <v>0</v>
      </c>
      <c r="F175" s="13"/>
      <c r="G175" s="20"/>
      <c r="H175" s="20"/>
      <c r="I175" s="13">
        <f t="shared" si="10"/>
        <v>0</v>
      </c>
      <c r="J175" s="20"/>
      <c r="K175" s="20"/>
      <c r="L175" s="13">
        <f t="shared" si="8"/>
        <v>0</v>
      </c>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row>
    <row r="176" spans="1:247" s="52" customFormat="1" ht="63" x14ac:dyDescent="0.25">
      <c r="A176" s="9" t="s">
        <v>300</v>
      </c>
      <c r="B176" s="32" t="s">
        <v>308</v>
      </c>
      <c r="C176" s="13">
        <v>528.29999999999995</v>
      </c>
      <c r="D176" s="13">
        <v>528.29999999999995</v>
      </c>
      <c r="E176" s="13">
        <f t="shared" si="7"/>
        <v>0</v>
      </c>
      <c r="F176" s="13"/>
      <c r="G176" s="13">
        <v>528.29999999999995</v>
      </c>
      <c r="H176" s="13">
        <v>528.29999999999995</v>
      </c>
      <c r="I176" s="13">
        <f t="shared" si="10"/>
        <v>0</v>
      </c>
      <c r="J176" s="13">
        <v>528.29999999999995</v>
      </c>
      <c r="K176" s="13">
        <v>528.29999999999995</v>
      </c>
      <c r="L176" s="13">
        <f t="shared" si="8"/>
        <v>0</v>
      </c>
      <c r="M176" s="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row>
    <row r="177" spans="1:247" s="52" customFormat="1" ht="31.5" x14ac:dyDescent="0.25">
      <c r="A177" s="64" t="s">
        <v>309</v>
      </c>
      <c r="B177" s="32" t="s">
        <v>310</v>
      </c>
      <c r="C177" s="13">
        <v>21192.1</v>
      </c>
      <c r="D177" s="13">
        <v>21192.1</v>
      </c>
      <c r="E177" s="13">
        <f t="shared" si="7"/>
        <v>0</v>
      </c>
      <c r="F177" s="13"/>
      <c r="G177" s="13">
        <v>21192.1</v>
      </c>
      <c r="H177" s="13">
        <v>21192.1</v>
      </c>
      <c r="I177" s="13">
        <f t="shared" si="10"/>
        <v>0</v>
      </c>
      <c r="J177" s="13">
        <v>21192.1</v>
      </c>
      <c r="K177" s="13">
        <v>21192.1</v>
      </c>
      <c r="L177" s="13">
        <f t="shared" si="8"/>
        <v>0</v>
      </c>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row>
    <row r="178" spans="1:247" s="14" customFormat="1" ht="63" x14ac:dyDescent="0.25">
      <c r="A178" s="64" t="s">
        <v>309</v>
      </c>
      <c r="B178" s="32" t="s">
        <v>311</v>
      </c>
      <c r="C178" s="13">
        <v>1151.5999999999999</v>
      </c>
      <c r="D178" s="13">
        <v>1151.5999999999999</v>
      </c>
      <c r="E178" s="13">
        <f t="shared" si="7"/>
        <v>0</v>
      </c>
      <c r="F178" s="13"/>
      <c r="G178" s="13">
        <v>1151.5999999999999</v>
      </c>
      <c r="H178" s="13">
        <v>1151.5999999999999</v>
      </c>
      <c r="I178" s="13">
        <f t="shared" si="10"/>
        <v>0</v>
      </c>
      <c r="J178" s="13">
        <v>1151.5999999999999</v>
      </c>
      <c r="K178" s="13">
        <v>1151.5999999999999</v>
      </c>
      <c r="L178" s="13">
        <f t="shared" si="8"/>
        <v>0</v>
      </c>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row>
    <row r="179" spans="1:247" ht="63" x14ac:dyDescent="0.25">
      <c r="A179" s="65" t="s">
        <v>309</v>
      </c>
      <c r="B179" s="70" t="s">
        <v>312</v>
      </c>
      <c r="C179" s="13">
        <v>12245.1</v>
      </c>
      <c r="D179" s="13">
        <v>12245.1</v>
      </c>
      <c r="E179" s="13">
        <f t="shared" si="7"/>
        <v>0</v>
      </c>
      <c r="F179" s="13"/>
      <c r="G179" s="13">
        <v>12245.1</v>
      </c>
      <c r="H179" s="13">
        <v>12245.1</v>
      </c>
      <c r="I179" s="13">
        <f t="shared" si="10"/>
        <v>0</v>
      </c>
      <c r="J179" s="13">
        <v>12245.1</v>
      </c>
      <c r="K179" s="13">
        <v>12245.1</v>
      </c>
      <c r="L179" s="13">
        <f t="shared" si="8"/>
        <v>0</v>
      </c>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row>
    <row r="180" spans="1:247" s="14" customFormat="1" ht="47.25" x14ac:dyDescent="0.25">
      <c r="A180" s="64" t="s">
        <v>309</v>
      </c>
      <c r="B180" s="32" t="s">
        <v>313</v>
      </c>
      <c r="C180" s="13">
        <v>1028.8</v>
      </c>
      <c r="D180" s="13">
        <v>1028.8</v>
      </c>
      <c r="E180" s="13">
        <f t="shared" si="7"/>
        <v>0</v>
      </c>
      <c r="F180" s="13"/>
      <c r="G180" s="20">
        <v>1078.8</v>
      </c>
      <c r="H180" s="20">
        <v>1078.8</v>
      </c>
      <c r="I180" s="13">
        <f t="shared" si="10"/>
        <v>0</v>
      </c>
      <c r="J180" s="20">
        <v>1078.8</v>
      </c>
      <c r="K180" s="20">
        <v>1078.8</v>
      </c>
      <c r="L180" s="13">
        <f t="shared" si="8"/>
        <v>0</v>
      </c>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row>
    <row r="181" spans="1:247" s="52" customFormat="1" ht="63" x14ac:dyDescent="0.25">
      <c r="A181" s="64" t="s">
        <v>309</v>
      </c>
      <c r="B181" s="32" t="s">
        <v>314</v>
      </c>
      <c r="C181" s="13">
        <v>917.6</v>
      </c>
      <c r="D181" s="13">
        <v>917.6</v>
      </c>
      <c r="E181" s="13">
        <f t="shared" si="7"/>
        <v>0</v>
      </c>
      <c r="F181" s="13"/>
      <c r="G181" s="13">
        <v>917.6</v>
      </c>
      <c r="H181" s="13">
        <v>917.6</v>
      </c>
      <c r="I181" s="13">
        <f t="shared" si="10"/>
        <v>0</v>
      </c>
      <c r="J181" s="13">
        <v>917.6</v>
      </c>
      <c r="K181" s="13">
        <v>917.6</v>
      </c>
      <c r="L181" s="13">
        <f t="shared" si="8"/>
        <v>0</v>
      </c>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row>
    <row r="182" spans="1:247" s="14" customFormat="1" ht="110.25" x14ac:dyDescent="0.25">
      <c r="A182" s="64" t="s">
        <v>315</v>
      </c>
      <c r="B182" s="32" t="s">
        <v>316</v>
      </c>
      <c r="C182" s="13">
        <v>1912.3</v>
      </c>
      <c r="D182" s="13">
        <v>1912.3</v>
      </c>
      <c r="E182" s="13">
        <f t="shared" si="7"/>
        <v>0</v>
      </c>
      <c r="F182" s="13"/>
      <c r="G182" s="13">
        <v>1912.3</v>
      </c>
      <c r="H182" s="13">
        <v>1912.3</v>
      </c>
      <c r="I182" s="13">
        <f t="shared" si="10"/>
        <v>0</v>
      </c>
      <c r="J182" s="13">
        <v>1912.3</v>
      </c>
      <c r="K182" s="13">
        <v>1912.3</v>
      </c>
      <c r="L182" s="13">
        <f t="shared" si="8"/>
        <v>0</v>
      </c>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row>
    <row r="183" spans="1:247" ht="110.25" x14ac:dyDescent="0.25">
      <c r="A183" s="64" t="s">
        <v>315</v>
      </c>
      <c r="B183" s="32" t="s">
        <v>317</v>
      </c>
      <c r="C183" s="13">
        <v>3832.8</v>
      </c>
      <c r="D183" s="13">
        <v>3832.8</v>
      </c>
      <c r="E183" s="13">
        <f t="shared" si="7"/>
        <v>0</v>
      </c>
      <c r="F183" s="13"/>
      <c r="G183" s="13">
        <v>3832.8</v>
      </c>
      <c r="H183" s="13">
        <v>3832.8</v>
      </c>
      <c r="I183" s="13">
        <f t="shared" si="10"/>
        <v>0</v>
      </c>
      <c r="J183" s="13">
        <v>3832.8</v>
      </c>
      <c r="K183" s="13">
        <v>3832.8</v>
      </c>
      <c r="L183" s="13">
        <f t="shared" si="8"/>
        <v>0</v>
      </c>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row>
    <row r="184" spans="1:247" s="14" customFormat="1" ht="47.25" x14ac:dyDescent="0.25">
      <c r="A184" s="64" t="s">
        <v>309</v>
      </c>
      <c r="B184" s="32" t="s">
        <v>318</v>
      </c>
      <c r="C184" s="13">
        <v>4156.5</v>
      </c>
      <c r="D184" s="13">
        <v>4156.5</v>
      </c>
      <c r="E184" s="13">
        <f t="shared" si="7"/>
        <v>0</v>
      </c>
      <c r="F184" s="13"/>
      <c r="G184" s="13">
        <v>4156.5</v>
      </c>
      <c r="H184" s="13">
        <v>4156.5</v>
      </c>
      <c r="I184" s="13">
        <f t="shared" si="10"/>
        <v>0</v>
      </c>
      <c r="J184" s="13">
        <v>4156.5</v>
      </c>
      <c r="K184" s="13">
        <v>4156.5</v>
      </c>
      <c r="L184" s="13">
        <f t="shared" si="8"/>
        <v>0</v>
      </c>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row>
    <row r="185" spans="1:247" s="52" customFormat="1" ht="47.25" x14ac:dyDescent="0.25">
      <c r="A185" s="64" t="s">
        <v>309</v>
      </c>
      <c r="B185" s="32" t="s">
        <v>319</v>
      </c>
      <c r="C185" s="13">
        <v>1216.5</v>
      </c>
      <c r="D185" s="13">
        <v>1216.5</v>
      </c>
      <c r="E185" s="13">
        <f t="shared" si="7"/>
        <v>0</v>
      </c>
      <c r="F185" s="13"/>
      <c r="G185" s="13">
        <v>1216.5</v>
      </c>
      <c r="H185" s="13">
        <v>1216.5</v>
      </c>
      <c r="I185" s="13">
        <f t="shared" si="10"/>
        <v>0</v>
      </c>
      <c r="J185" s="13">
        <v>1216.5</v>
      </c>
      <c r="K185" s="13">
        <v>1216.5</v>
      </c>
      <c r="L185" s="13">
        <f t="shared" si="8"/>
        <v>0</v>
      </c>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row>
    <row r="186" spans="1:247" s="52" customFormat="1" ht="47.25" x14ac:dyDescent="0.25">
      <c r="A186" s="64" t="s">
        <v>309</v>
      </c>
      <c r="B186" s="32" t="s">
        <v>320</v>
      </c>
      <c r="C186" s="44">
        <v>518</v>
      </c>
      <c r="D186" s="44">
        <v>240</v>
      </c>
      <c r="E186" s="13">
        <f t="shared" si="7"/>
        <v>-278</v>
      </c>
      <c r="F186" s="13" t="s">
        <v>265</v>
      </c>
      <c r="G186" s="13">
        <v>518</v>
      </c>
      <c r="H186" s="13">
        <v>518</v>
      </c>
      <c r="I186" s="13">
        <f t="shared" si="10"/>
        <v>0</v>
      </c>
      <c r="J186" s="13">
        <v>518</v>
      </c>
      <c r="K186" s="13">
        <v>518</v>
      </c>
      <c r="L186" s="13">
        <f t="shared" si="8"/>
        <v>0</v>
      </c>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row>
    <row r="187" spans="1:247" s="52" customFormat="1" ht="78.75" x14ac:dyDescent="0.25">
      <c r="A187" s="64" t="s">
        <v>309</v>
      </c>
      <c r="B187" s="32" t="s">
        <v>321</v>
      </c>
      <c r="C187" s="44">
        <v>0</v>
      </c>
      <c r="D187" s="44">
        <v>1299</v>
      </c>
      <c r="E187" s="13">
        <f t="shared" si="7"/>
        <v>1299</v>
      </c>
      <c r="F187" s="13" t="s">
        <v>299</v>
      </c>
      <c r="G187" s="13"/>
      <c r="H187" s="13"/>
      <c r="I187" s="13"/>
      <c r="J187" s="13"/>
      <c r="K187" s="13"/>
      <c r="L187" s="13"/>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row>
    <row r="188" spans="1:247" s="14" customFormat="1" ht="78.75" x14ac:dyDescent="0.25">
      <c r="A188" s="64" t="s">
        <v>309</v>
      </c>
      <c r="B188" s="32" t="s">
        <v>322</v>
      </c>
      <c r="C188" s="13">
        <v>0</v>
      </c>
      <c r="D188" s="13">
        <v>0</v>
      </c>
      <c r="E188" s="13">
        <f t="shared" si="7"/>
        <v>0</v>
      </c>
      <c r="F188" s="13"/>
      <c r="G188" s="20">
        <v>0</v>
      </c>
      <c r="H188" s="20">
        <v>0</v>
      </c>
      <c r="I188" s="13">
        <f t="shared" si="10"/>
        <v>0</v>
      </c>
      <c r="J188" s="20">
        <v>1500</v>
      </c>
      <c r="K188" s="20">
        <v>1500</v>
      </c>
      <c r="L188" s="13">
        <f t="shared" si="8"/>
        <v>0</v>
      </c>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row>
    <row r="189" spans="1:247" s="14" customFormat="1" ht="47.25" x14ac:dyDescent="0.25">
      <c r="A189" s="64" t="s">
        <v>309</v>
      </c>
      <c r="B189" s="32" t="s">
        <v>323</v>
      </c>
      <c r="C189" s="13">
        <v>234</v>
      </c>
      <c r="D189" s="13">
        <v>234</v>
      </c>
      <c r="E189" s="13">
        <f t="shared" si="7"/>
        <v>0</v>
      </c>
      <c r="F189" s="13"/>
      <c r="G189" s="13">
        <v>234</v>
      </c>
      <c r="H189" s="13">
        <v>234</v>
      </c>
      <c r="I189" s="13">
        <f t="shared" si="10"/>
        <v>0</v>
      </c>
      <c r="J189" s="13">
        <v>234</v>
      </c>
      <c r="K189" s="13">
        <v>234</v>
      </c>
      <c r="L189" s="13">
        <f t="shared" si="8"/>
        <v>0</v>
      </c>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row>
    <row r="190" spans="1:247" ht="94.5" x14ac:dyDescent="0.25">
      <c r="A190" s="65" t="s">
        <v>324</v>
      </c>
      <c r="B190" s="32" t="s">
        <v>325</v>
      </c>
      <c r="C190" s="13">
        <v>14643.3</v>
      </c>
      <c r="D190" s="13">
        <v>14643.3</v>
      </c>
      <c r="E190" s="13">
        <f t="shared" si="7"/>
        <v>0</v>
      </c>
      <c r="F190" s="13"/>
      <c r="G190" s="20">
        <v>40470</v>
      </c>
      <c r="H190" s="20">
        <v>40470</v>
      </c>
      <c r="I190" s="13">
        <f t="shared" si="10"/>
        <v>0</v>
      </c>
      <c r="J190" s="20">
        <v>1915.9</v>
      </c>
      <c r="K190" s="20">
        <v>1915.9</v>
      </c>
      <c r="L190" s="13">
        <f t="shared" si="8"/>
        <v>0</v>
      </c>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row>
    <row r="191" spans="1:247" s="52" customFormat="1" ht="63" x14ac:dyDescent="0.25">
      <c r="A191" s="65" t="s">
        <v>324</v>
      </c>
      <c r="B191" s="68" t="s">
        <v>326</v>
      </c>
      <c r="C191" s="13">
        <v>0</v>
      </c>
      <c r="D191" s="13">
        <v>0</v>
      </c>
      <c r="E191" s="13">
        <f t="shared" si="7"/>
        <v>0</v>
      </c>
      <c r="F191" s="13"/>
      <c r="G191" s="20">
        <v>3920</v>
      </c>
      <c r="H191" s="20">
        <v>3920</v>
      </c>
      <c r="I191" s="13">
        <f t="shared" si="10"/>
        <v>0</v>
      </c>
      <c r="J191" s="20">
        <v>3920</v>
      </c>
      <c r="K191" s="20">
        <v>3920</v>
      </c>
      <c r="L191" s="13">
        <f t="shared" si="8"/>
        <v>0</v>
      </c>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row>
    <row r="192" spans="1:247" ht="31.5" x14ac:dyDescent="0.25">
      <c r="A192" s="10" t="s">
        <v>327</v>
      </c>
      <c r="B192" s="11" t="s">
        <v>328</v>
      </c>
      <c r="C192" s="12">
        <f>SUM(C193:C234)</f>
        <v>2844693.6999999997</v>
      </c>
      <c r="D192" s="12">
        <f>SUM(D193:D234)</f>
        <v>2836424.7999999993</v>
      </c>
      <c r="E192" s="13">
        <f t="shared" si="7"/>
        <v>-8268.9000000003725</v>
      </c>
      <c r="F192" s="13"/>
      <c r="G192" s="12">
        <f>SUM(G193:G234)</f>
        <v>2816029.3999999994</v>
      </c>
      <c r="H192" s="12">
        <f>SUM(H193:H234)</f>
        <v>2816029.3999999994</v>
      </c>
      <c r="I192" s="13">
        <f t="shared" si="10"/>
        <v>0</v>
      </c>
      <c r="J192" s="12">
        <f>SUM(J193:J234)</f>
        <v>2869192.4000000004</v>
      </c>
      <c r="K192" s="12">
        <f>SUM(K193:K234)</f>
        <v>2869192.4000000004</v>
      </c>
      <c r="L192" s="13">
        <f t="shared" si="8"/>
        <v>0</v>
      </c>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row>
    <row r="193" spans="1:247" ht="47.25" x14ac:dyDescent="0.25">
      <c r="A193" s="9" t="s">
        <v>329</v>
      </c>
      <c r="B193" s="32" t="s">
        <v>330</v>
      </c>
      <c r="C193" s="13">
        <v>9225.9</v>
      </c>
      <c r="D193" s="13">
        <v>9281.9</v>
      </c>
      <c r="E193" s="13">
        <f t="shared" si="7"/>
        <v>56</v>
      </c>
      <c r="F193" s="13" t="s">
        <v>299</v>
      </c>
      <c r="G193" s="20">
        <v>11117.9</v>
      </c>
      <c r="H193" s="20">
        <v>11117.9</v>
      </c>
      <c r="I193" s="13">
        <f t="shared" si="10"/>
        <v>0</v>
      </c>
      <c r="J193" s="20">
        <v>11480.2</v>
      </c>
      <c r="K193" s="20">
        <v>11480.2</v>
      </c>
      <c r="L193" s="13">
        <f t="shared" si="8"/>
        <v>0</v>
      </c>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row>
    <row r="194" spans="1:247" ht="47.25" x14ac:dyDescent="0.25">
      <c r="A194" s="9" t="s">
        <v>331</v>
      </c>
      <c r="B194" s="32" t="s">
        <v>332</v>
      </c>
      <c r="C194" s="13">
        <v>166607.20000000001</v>
      </c>
      <c r="D194" s="13">
        <v>165565.70000000001</v>
      </c>
      <c r="E194" s="13">
        <f t="shared" si="7"/>
        <v>-1041.5</v>
      </c>
      <c r="F194" s="13" t="s">
        <v>299</v>
      </c>
      <c r="G194" s="20">
        <v>242589.2</v>
      </c>
      <c r="H194" s="20">
        <v>242589.2</v>
      </c>
      <c r="I194" s="13">
        <f t="shared" si="10"/>
        <v>0</v>
      </c>
      <c r="J194" s="20">
        <v>273694.40000000002</v>
      </c>
      <c r="K194" s="20">
        <v>273694.40000000002</v>
      </c>
      <c r="L194" s="13">
        <f t="shared" si="8"/>
        <v>0</v>
      </c>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row>
    <row r="195" spans="1:247" ht="47.25" x14ac:dyDescent="0.25">
      <c r="A195" s="9" t="s">
        <v>333</v>
      </c>
      <c r="B195" s="32" t="s">
        <v>334</v>
      </c>
      <c r="C195" s="13">
        <v>1066</v>
      </c>
      <c r="D195" s="13">
        <v>1066</v>
      </c>
      <c r="E195" s="13">
        <f t="shared" si="7"/>
        <v>0</v>
      </c>
      <c r="F195" s="13"/>
      <c r="G195" s="13">
        <v>1066</v>
      </c>
      <c r="H195" s="13">
        <v>1066</v>
      </c>
      <c r="I195" s="13">
        <f t="shared" si="10"/>
        <v>0</v>
      </c>
      <c r="J195" s="13">
        <v>1066</v>
      </c>
      <c r="K195" s="13">
        <v>1066</v>
      </c>
      <c r="L195" s="13">
        <f>K195-J195</f>
        <v>0</v>
      </c>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row>
    <row r="196" spans="1:247" ht="63" x14ac:dyDescent="0.25">
      <c r="A196" s="9" t="s">
        <v>333</v>
      </c>
      <c r="B196" s="32" t="s">
        <v>335</v>
      </c>
      <c r="C196" s="13">
        <v>3972.5</v>
      </c>
      <c r="D196" s="13">
        <v>3972.5</v>
      </c>
      <c r="E196" s="13">
        <f t="shared" si="7"/>
        <v>0</v>
      </c>
      <c r="F196" s="13"/>
      <c r="G196" s="13">
        <v>3972.5</v>
      </c>
      <c r="H196" s="13">
        <v>3972.5</v>
      </c>
      <c r="I196" s="13">
        <f t="shared" si="10"/>
        <v>0</v>
      </c>
      <c r="J196" s="13">
        <v>3972.5</v>
      </c>
      <c r="K196" s="13">
        <v>3972.5</v>
      </c>
      <c r="L196" s="13">
        <f t="shared" si="8"/>
        <v>0</v>
      </c>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row>
    <row r="197" spans="1:247" ht="63" x14ac:dyDescent="0.25">
      <c r="A197" s="9" t="s">
        <v>333</v>
      </c>
      <c r="B197" s="32" t="s">
        <v>336</v>
      </c>
      <c r="C197" s="13">
        <v>236.4</v>
      </c>
      <c r="D197" s="13">
        <v>236.4</v>
      </c>
      <c r="E197" s="13">
        <f t="shared" si="7"/>
        <v>0</v>
      </c>
      <c r="F197" s="13"/>
      <c r="G197" s="13">
        <v>236.4</v>
      </c>
      <c r="H197" s="13">
        <v>236.4</v>
      </c>
      <c r="I197" s="13">
        <f t="shared" si="10"/>
        <v>0</v>
      </c>
      <c r="J197" s="13">
        <v>236.4</v>
      </c>
      <c r="K197" s="13">
        <v>236.4</v>
      </c>
      <c r="L197" s="13">
        <f t="shared" si="8"/>
        <v>0</v>
      </c>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row>
    <row r="198" spans="1:247" ht="78.75" x14ac:dyDescent="0.25">
      <c r="A198" s="9" t="s">
        <v>333</v>
      </c>
      <c r="B198" s="32" t="s">
        <v>337</v>
      </c>
      <c r="C198" s="13">
        <v>120.7</v>
      </c>
      <c r="D198" s="13">
        <v>120.7</v>
      </c>
      <c r="E198" s="13">
        <f t="shared" si="7"/>
        <v>0</v>
      </c>
      <c r="F198" s="13"/>
      <c r="G198" s="20">
        <v>110.1</v>
      </c>
      <c r="H198" s="20">
        <v>110.1</v>
      </c>
      <c r="I198" s="13">
        <f t="shared" si="10"/>
        <v>0</v>
      </c>
      <c r="J198" s="20">
        <v>110.1</v>
      </c>
      <c r="K198" s="20">
        <v>110.1</v>
      </c>
      <c r="L198" s="13">
        <f t="shared" si="8"/>
        <v>0</v>
      </c>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row>
    <row r="199" spans="1:247" ht="63" x14ac:dyDescent="0.25">
      <c r="A199" s="9" t="s">
        <v>333</v>
      </c>
      <c r="B199" s="32" t="s">
        <v>338</v>
      </c>
      <c r="C199" s="13">
        <v>458.1</v>
      </c>
      <c r="D199" s="13">
        <v>458.1</v>
      </c>
      <c r="E199" s="13">
        <f t="shared" si="7"/>
        <v>0</v>
      </c>
      <c r="F199" s="13"/>
      <c r="G199" s="20">
        <v>418.5</v>
      </c>
      <c r="H199" s="20">
        <v>418.5</v>
      </c>
      <c r="I199" s="13">
        <f t="shared" si="10"/>
        <v>0</v>
      </c>
      <c r="J199" s="20">
        <v>418.5</v>
      </c>
      <c r="K199" s="20">
        <v>418.5</v>
      </c>
      <c r="L199" s="13">
        <f t="shared" si="8"/>
        <v>0</v>
      </c>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row>
    <row r="200" spans="1:247" ht="78.75" x14ac:dyDescent="0.25">
      <c r="A200" s="9" t="s">
        <v>339</v>
      </c>
      <c r="B200" s="32" t="s">
        <v>340</v>
      </c>
      <c r="C200" s="13">
        <v>56400</v>
      </c>
      <c r="D200" s="13">
        <v>56400</v>
      </c>
      <c r="E200" s="13">
        <f t="shared" si="7"/>
        <v>0</v>
      </c>
      <c r="F200" s="13"/>
      <c r="G200" s="20">
        <v>81876.5</v>
      </c>
      <c r="H200" s="20">
        <v>81876.5</v>
      </c>
      <c r="I200" s="13">
        <f t="shared" si="10"/>
        <v>0</v>
      </c>
      <c r="J200" s="20">
        <v>82827.199999999997</v>
      </c>
      <c r="K200" s="20">
        <v>82827.199999999997</v>
      </c>
      <c r="L200" s="13">
        <f t="shared" si="8"/>
        <v>0</v>
      </c>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row>
    <row r="201" spans="1:247" ht="63" x14ac:dyDescent="0.25">
      <c r="A201" s="9" t="s">
        <v>339</v>
      </c>
      <c r="B201" s="32" t="s">
        <v>341</v>
      </c>
      <c r="C201" s="13">
        <v>7503.1</v>
      </c>
      <c r="D201" s="13">
        <v>8080.1</v>
      </c>
      <c r="E201" s="13">
        <f t="shared" ref="E201:E255" si="11">D201-C201</f>
        <v>577</v>
      </c>
      <c r="F201" s="13" t="s">
        <v>299</v>
      </c>
      <c r="G201" s="20">
        <v>6803</v>
      </c>
      <c r="H201" s="20">
        <v>6803</v>
      </c>
      <c r="I201" s="13">
        <f t="shared" si="10"/>
        <v>0</v>
      </c>
      <c r="J201" s="20">
        <v>6803</v>
      </c>
      <c r="K201" s="20">
        <v>6803</v>
      </c>
      <c r="L201" s="13">
        <f t="shared" si="8"/>
        <v>0</v>
      </c>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row>
    <row r="202" spans="1:247" ht="47.25" x14ac:dyDescent="0.25">
      <c r="A202" s="9" t="s">
        <v>339</v>
      </c>
      <c r="B202" s="32" t="s">
        <v>342</v>
      </c>
      <c r="C202" s="13">
        <v>59263</v>
      </c>
      <c r="D202" s="13">
        <v>59263</v>
      </c>
      <c r="E202" s="13">
        <f t="shared" si="11"/>
        <v>0</v>
      </c>
      <c r="F202" s="13"/>
      <c r="G202" s="20">
        <v>61633.5</v>
      </c>
      <c r="H202" s="20">
        <v>61633.5</v>
      </c>
      <c r="I202" s="13">
        <f t="shared" si="10"/>
        <v>0</v>
      </c>
      <c r="J202" s="20">
        <v>64098.9</v>
      </c>
      <c r="K202" s="20">
        <v>64098.9</v>
      </c>
      <c r="L202" s="13">
        <f t="shared" si="8"/>
        <v>0</v>
      </c>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row>
    <row r="203" spans="1:247" ht="63" x14ac:dyDescent="0.25">
      <c r="A203" s="9" t="s">
        <v>339</v>
      </c>
      <c r="B203" s="32" t="s">
        <v>343</v>
      </c>
      <c r="C203" s="13">
        <v>26474</v>
      </c>
      <c r="D203" s="13">
        <v>25424</v>
      </c>
      <c r="E203" s="13">
        <f t="shared" si="11"/>
        <v>-1050</v>
      </c>
      <c r="F203" s="13"/>
      <c r="G203" s="20">
        <v>27533</v>
      </c>
      <c r="H203" s="20">
        <v>27533</v>
      </c>
      <c r="I203" s="13">
        <f t="shared" si="10"/>
        <v>0</v>
      </c>
      <c r="J203" s="20">
        <v>28634.3</v>
      </c>
      <c r="K203" s="20">
        <v>28634.3</v>
      </c>
      <c r="L203" s="13">
        <f t="shared" si="8"/>
        <v>0</v>
      </c>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row>
    <row r="204" spans="1:247" ht="189" x14ac:dyDescent="0.25">
      <c r="A204" s="9" t="s">
        <v>339</v>
      </c>
      <c r="B204" s="32" t="s">
        <v>344</v>
      </c>
      <c r="C204" s="13">
        <v>331</v>
      </c>
      <c r="D204" s="13">
        <v>273.60000000000002</v>
      </c>
      <c r="E204" s="13">
        <f t="shared" si="11"/>
        <v>-57.399999999999977</v>
      </c>
      <c r="F204" s="13" t="s">
        <v>345</v>
      </c>
      <c r="G204" s="20"/>
      <c r="H204" s="20"/>
      <c r="I204" s="13">
        <f t="shared" si="10"/>
        <v>0</v>
      </c>
      <c r="J204" s="20"/>
      <c r="K204" s="20"/>
      <c r="L204" s="13">
        <f t="shared" ref="L204:L234" si="12">K204-J204</f>
        <v>0</v>
      </c>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row>
    <row r="205" spans="1:247" ht="63" x14ac:dyDescent="0.25">
      <c r="A205" s="9" t="s">
        <v>339</v>
      </c>
      <c r="B205" s="32" t="s">
        <v>346</v>
      </c>
      <c r="C205" s="13">
        <v>178499.20000000001</v>
      </c>
      <c r="D205" s="13">
        <v>170694.8</v>
      </c>
      <c r="E205" s="13">
        <f t="shared" si="11"/>
        <v>-7804.4000000000233</v>
      </c>
      <c r="F205" s="13" t="s">
        <v>299</v>
      </c>
      <c r="G205" s="20">
        <v>192064.8</v>
      </c>
      <c r="H205" s="20">
        <v>192064.8</v>
      </c>
      <c r="I205" s="13">
        <f t="shared" si="10"/>
        <v>0</v>
      </c>
      <c r="J205" s="20">
        <v>199747.4</v>
      </c>
      <c r="K205" s="20">
        <v>199747.4</v>
      </c>
      <c r="L205" s="13">
        <f t="shared" si="12"/>
        <v>0</v>
      </c>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row>
    <row r="206" spans="1:247" ht="63" x14ac:dyDescent="0.25">
      <c r="A206" s="9" t="s">
        <v>339</v>
      </c>
      <c r="B206" s="32" t="s">
        <v>347</v>
      </c>
      <c r="C206" s="13">
        <v>133158.5</v>
      </c>
      <c r="D206" s="13">
        <v>122822</v>
      </c>
      <c r="E206" s="13">
        <f t="shared" si="11"/>
        <v>-10336.5</v>
      </c>
      <c r="F206" s="13"/>
      <c r="G206" s="20">
        <v>138326</v>
      </c>
      <c r="H206" s="20">
        <v>138326</v>
      </c>
      <c r="I206" s="13">
        <f t="shared" si="10"/>
        <v>0</v>
      </c>
      <c r="J206" s="20">
        <v>143700.29999999999</v>
      </c>
      <c r="K206" s="20">
        <v>143700.29999999999</v>
      </c>
      <c r="L206" s="13">
        <f t="shared" si="12"/>
        <v>0</v>
      </c>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row>
    <row r="207" spans="1:247" ht="78.75" x14ac:dyDescent="0.25">
      <c r="A207" s="9" t="s">
        <v>339</v>
      </c>
      <c r="B207" s="32" t="s">
        <v>348</v>
      </c>
      <c r="C207" s="13">
        <v>515.9</v>
      </c>
      <c r="D207" s="13">
        <v>365.9</v>
      </c>
      <c r="E207" s="13">
        <f t="shared" si="11"/>
        <v>-150</v>
      </c>
      <c r="F207" s="13" t="s">
        <v>299</v>
      </c>
      <c r="G207" s="20">
        <v>536.5</v>
      </c>
      <c r="H207" s="20">
        <v>536.5</v>
      </c>
      <c r="I207" s="13">
        <f t="shared" si="10"/>
        <v>0</v>
      </c>
      <c r="J207" s="20">
        <v>558</v>
      </c>
      <c r="K207" s="20">
        <v>558</v>
      </c>
      <c r="L207" s="13">
        <f t="shared" si="12"/>
        <v>0</v>
      </c>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row>
    <row r="208" spans="1:247" ht="78.75" x14ac:dyDescent="0.25">
      <c r="A208" s="9" t="s">
        <v>339</v>
      </c>
      <c r="B208" s="32" t="s">
        <v>349</v>
      </c>
      <c r="C208" s="13">
        <v>27.2</v>
      </c>
      <c r="D208" s="13">
        <v>17.2</v>
      </c>
      <c r="E208" s="13">
        <f t="shared" si="11"/>
        <v>-10</v>
      </c>
      <c r="F208" s="13" t="s">
        <v>299</v>
      </c>
      <c r="G208" s="20">
        <v>27.2</v>
      </c>
      <c r="H208" s="20">
        <v>27.2</v>
      </c>
      <c r="I208" s="13">
        <f t="shared" si="10"/>
        <v>0</v>
      </c>
      <c r="J208" s="20">
        <v>27.2</v>
      </c>
      <c r="K208" s="20">
        <v>27.2</v>
      </c>
      <c r="L208" s="13">
        <f t="shared" si="12"/>
        <v>0</v>
      </c>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row>
    <row r="209" spans="1:247" ht="94.5" x14ac:dyDescent="0.25">
      <c r="A209" s="9" t="s">
        <v>339</v>
      </c>
      <c r="B209" s="32" t="s">
        <v>350</v>
      </c>
      <c r="C209" s="13">
        <v>11184.5</v>
      </c>
      <c r="D209" s="13">
        <v>10882.5</v>
      </c>
      <c r="E209" s="13">
        <f t="shared" si="11"/>
        <v>-302</v>
      </c>
      <c r="F209" s="13" t="s">
        <v>299</v>
      </c>
      <c r="G209" s="20">
        <v>9557.9</v>
      </c>
      <c r="H209" s="20">
        <v>9557.9</v>
      </c>
      <c r="I209" s="13">
        <f t="shared" si="10"/>
        <v>0</v>
      </c>
      <c r="J209" s="20">
        <v>10991.9</v>
      </c>
      <c r="K209" s="20">
        <v>10991.9</v>
      </c>
      <c r="L209" s="13">
        <f t="shared" si="12"/>
        <v>0</v>
      </c>
    </row>
    <row r="210" spans="1:247" ht="78.75" x14ac:dyDescent="0.25">
      <c r="A210" s="9" t="s">
        <v>339</v>
      </c>
      <c r="B210" s="32" t="s">
        <v>351</v>
      </c>
      <c r="C210" s="13">
        <v>11584.5</v>
      </c>
      <c r="D210" s="13">
        <v>10167.5</v>
      </c>
      <c r="E210" s="13">
        <f t="shared" si="11"/>
        <v>-1417</v>
      </c>
      <c r="F210" s="13" t="s">
        <v>299</v>
      </c>
      <c r="G210" s="20">
        <v>12106.9</v>
      </c>
      <c r="H210" s="20">
        <v>12106.9</v>
      </c>
      <c r="I210" s="13">
        <f t="shared" si="10"/>
        <v>0</v>
      </c>
      <c r="J210" s="20">
        <v>12591.2</v>
      </c>
      <c r="K210" s="20">
        <v>12591.2</v>
      </c>
      <c r="L210" s="13">
        <f t="shared" si="12"/>
        <v>0</v>
      </c>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row>
    <row r="211" spans="1:247" ht="63" x14ac:dyDescent="0.25">
      <c r="A211" s="9" t="s">
        <v>339</v>
      </c>
      <c r="B211" s="32" t="s">
        <v>352</v>
      </c>
      <c r="C211" s="13">
        <v>2350.3000000000002</v>
      </c>
      <c r="D211" s="13">
        <v>2350.3000000000002</v>
      </c>
      <c r="E211" s="13">
        <f t="shared" si="11"/>
        <v>0</v>
      </c>
      <c r="F211" s="13"/>
      <c r="G211" s="13">
        <v>1850.3</v>
      </c>
      <c r="H211" s="13">
        <v>1850.3</v>
      </c>
      <c r="I211" s="13">
        <f t="shared" si="10"/>
        <v>0</v>
      </c>
      <c r="J211" s="13">
        <v>1850.3</v>
      </c>
      <c r="K211" s="13">
        <v>1850.3</v>
      </c>
      <c r="L211" s="13">
        <f t="shared" si="12"/>
        <v>0</v>
      </c>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row>
    <row r="212" spans="1:247" ht="63" x14ac:dyDescent="0.25">
      <c r="A212" s="64" t="s">
        <v>339</v>
      </c>
      <c r="B212" s="38" t="s">
        <v>353</v>
      </c>
      <c r="C212" s="13">
        <v>0.1</v>
      </c>
      <c r="D212" s="13">
        <v>0.1</v>
      </c>
      <c r="E212" s="13">
        <f t="shared" si="11"/>
        <v>0</v>
      </c>
      <c r="F212" s="13"/>
      <c r="G212" s="20">
        <v>0.1</v>
      </c>
      <c r="H212" s="20">
        <v>0.1</v>
      </c>
      <c r="I212" s="13">
        <f t="shared" si="10"/>
        <v>0</v>
      </c>
      <c r="J212" s="20">
        <v>0.1</v>
      </c>
      <c r="K212" s="20">
        <v>0.1</v>
      </c>
      <c r="L212" s="13">
        <f t="shared" si="12"/>
        <v>0</v>
      </c>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row>
    <row r="213" spans="1:247" ht="63" x14ac:dyDescent="0.25">
      <c r="A213" s="64" t="s">
        <v>339</v>
      </c>
      <c r="B213" s="38" t="s">
        <v>354</v>
      </c>
      <c r="C213" s="13">
        <v>13320.8</v>
      </c>
      <c r="D213" s="13">
        <v>13160.8</v>
      </c>
      <c r="E213" s="13">
        <f t="shared" si="11"/>
        <v>-160</v>
      </c>
      <c r="F213" s="13"/>
      <c r="G213" s="13">
        <v>10090.5</v>
      </c>
      <c r="H213" s="13">
        <v>10090.5</v>
      </c>
      <c r="I213" s="13">
        <f t="shared" si="10"/>
        <v>0</v>
      </c>
      <c r="J213" s="13">
        <v>10090.5</v>
      </c>
      <c r="K213" s="13">
        <v>10090.5</v>
      </c>
      <c r="L213" s="13">
        <f t="shared" si="12"/>
        <v>0</v>
      </c>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c r="IG213" s="25"/>
      <c r="IH213" s="25"/>
      <c r="II213" s="25"/>
      <c r="IJ213" s="25"/>
      <c r="IK213" s="25"/>
      <c r="IL213" s="25"/>
      <c r="IM213" s="25"/>
    </row>
    <row r="214" spans="1:247" ht="78.75" x14ac:dyDescent="0.25">
      <c r="A214" s="9" t="s">
        <v>339</v>
      </c>
      <c r="B214" s="69" t="s">
        <v>355</v>
      </c>
      <c r="C214" s="13">
        <v>71.8</v>
      </c>
      <c r="D214" s="13">
        <v>71.8</v>
      </c>
      <c r="E214" s="13">
        <f t="shared" si="11"/>
        <v>0</v>
      </c>
      <c r="F214" s="13"/>
      <c r="G214" s="20">
        <v>71.8</v>
      </c>
      <c r="H214" s="20">
        <v>71.8</v>
      </c>
      <c r="I214" s="13">
        <f t="shared" si="10"/>
        <v>0</v>
      </c>
      <c r="J214" s="20">
        <v>71.8</v>
      </c>
      <c r="K214" s="20">
        <v>71.8</v>
      </c>
      <c r="L214" s="13">
        <f t="shared" si="12"/>
        <v>0</v>
      </c>
    </row>
    <row r="215" spans="1:247" ht="110.25" x14ac:dyDescent="0.25">
      <c r="A215" s="9" t="s">
        <v>339</v>
      </c>
      <c r="B215" s="32" t="s">
        <v>356</v>
      </c>
      <c r="C215" s="13">
        <v>88.2</v>
      </c>
      <c r="D215" s="13">
        <v>88.2</v>
      </c>
      <c r="E215" s="13">
        <f t="shared" si="11"/>
        <v>0</v>
      </c>
      <c r="F215" s="13"/>
      <c r="G215" s="20">
        <v>88.2</v>
      </c>
      <c r="H215" s="20">
        <v>88.2</v>
      </c>
      <c r="I215" s="13">
        <f t="shared" si="10"/>
        <v>0</v>
      </c>
      <c r="J215" s="20">
        <v>88.2</v>
      </c>
      <c r="K215" s="20">
        <v>88.2</v>
      </c>
      <c r="L215" s="13">
        <f t="shared" si="12"/>
        <v>0</v>
      </c>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c r="IG215" s="25"/>
      <c r="IH215" s="25"/>
      <c r="II215" s="25"/>
      <c r="IJ215" s="25"/>
      <c r="IK215" s="25"/>
      <c r="IL215" s="25"/>
      <c r="IM215" s="25"/>
    </row>
    <row r="216" spans="1:247" ht="63" x14ac:dyDescent="0.25">
      <c r="A216" s="9" t="s">
        <v>339</v>
      </c>
      <c r="B216" s="32" t="s">
        <v>357</v>
      </c>
      <c r="C216" s="13">
        <v>65504.3</v>
      </c>
      <c r="D216" s="13">
        <v>64590.5</v>
      </c>
      <c r="E216" s="13">
        <f t="shared" si="11"/>
        <v>-913.80000000000291</v>
      </c>
      <c r="F216" s="13"/>
      <c r="G216" s="20">
        <v>88553.5</v>
      </c>
      <c r="H216" s="20">
        <v>88553.5</v>
      </c>
      <c r="I216" s="13">
        <f t="shared" si="10"/>
        <v>0</v>
      </c>
      <c r="J216" s="20">
        <v>89004.6</v>
      </c>
      <c r="K216" s="20">
        <v>89004.6</v>
      </c>
      <c r="L216" s="13">
        <f t="shared" si="12"/>
        <v>0</v>
      </c>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c r="IG216" s="25"/>
      <c r="IH216" s="25"/>
      <c r="II216" s="25"/>
      <c r="IJ216" s="25"/>
      <c r="IK216" s="25"/>
      <c r="IL216" s="25"/>
      <c r="IM216" s="25"/>
    </row>
    <row r="217" spans="1:247" s="71" customFormat="1" ht="63" x14ac:dyDescent="0.25">
      <c r="A217" s="9" t="s">
        <v>339</v>
      </c>
      <c r="B217" s="32" t="s">
        <v>358</v>
      </c>
      <c r="C217" s="13">
        <v>8166.4</v>
      </c>
      <c r="D217" s="13">
        <v>7366.4</v>
      </c>
      <c r="E217" s="13">
        <f t="shared" si="11"/>
        <v>-800</v>
      </c>
      <c r="F217" s="13" t="s">
        <v>299</v>
      </c>
      <c r="G217" s="13">
        <v>8166.4</v>
      </c>
      <c r="H217" s="13">
        <v>8166.4</v>
      </c>
      <c r="I217" s="13">
        <f t="shared" si="10"/>
        <v>0</v>
      </c>
      <c r="J217" s="13">
        <v>8166.4</v>
      </c>
      <c r="K217" s="13">
        <v>8166.4</v>
      </c>
      <c r="L217" s="13">
        <f t="shared" si="12"/>
        <v>0</v>
      </c>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row>
    <row r="218" spans="1:247" ht="78.75" x14ac:dyDescent="0.25">
      <c r="A218" s="9" t="s">
        <v>359</v>
      </c>
      <c r="B218" s="32" t="s">
        <v>360</v>
      </c>
      <c r="C218" s="13">
        <v>36368.199999999997</v>
      </c>
      <c r="D218" s="13">
        <v>33828.199999999997</v>
      </c>
      <c r="E218" s="13">
        <f t="shared" si="11"/>
        <v>-2540</v>
      </c>
      <c r="F218" s="13" t="s">
        <v>299</v>
      </c>
      <c r="G218" s="13">
        <v>39787.300000000003</v>
      </c>
      <c r="H218" s="13">
        <v>39787.300000000003</v>
      </c>
      <c r="I218" s="13">
        <f t="shared" si="10"/>
        <v>0</v>
      </c>
      <c r="J218" s="13">
        <v>39787.300000000003</v>
      </c>
      <c r="K218" s="13">
        <v>39787.300000000003</v>
      </c>
      <c r="L218" s="13">
        <f t="shared" si="12"/>
        <v>0</v>
      </c>
    </row>
    <row r="219" spans="1:247" ht="110.25" x14ac:dyDescent="0.25">
      <c r="A219" s="9" t="s">
        <v>359</v>
      </c>
      <c r="B219" s="32" t="s">
        <v>361</v>
      </c>
      <c r="C219" s="13">
        <v>4611.7</v>
      </c>
      <c r="D219" s="13">
        <v>4650.7</v>
      </c>
      <c r="E219" s="13">
        <f t="shared" si="11"/>
        <v>39</v>
      </c>
      <c r="F219" s="13" t="s">
        <v>362</v>
      </c>
      <c r="G219" s="13">
        <v>4180</v>
      </c>
      <c r="H219" s="13">
        <v>4180</v>
      </c>
      <c r="I219" s="13">
        <f t="shared" si="10"/>
        <v>0</v>
      </c>
      <c r="J219" s="13">
        <v>4180</v>
      </c>
      <c r="K219" s="13">
        <v>4180</v>
      </c>
      <c r="L219" s="13">
        <f t="shared" si="12"/>
        <v>0</v>
      </c>
    </row>
    <row r="220" spans="1:247" ht="141.75" x14ac:dyDescent="0.25">
      <c r="A220" s="9" t="s">
        <v>359</v>
      </c>
      <c r="B220" s="32" t="s">
        <v>363</v>
      </c>
      <c r="C220" s="72">
        <v>59975.6</v>
      </c>
      <c r="D220" s="72">
        <v>60998.6</v>
      </c>
      <c r="E220" s="13">
        <f t="shared" si="11"/>
        <v>1023</v>
      </c>
      <c r="F220" s="72" t="s">
        <v>299</v>
      </c>
      <c r="G220" s="72">
        <v>46708.2</v>
      </c>
      <c r="H220" s="72">
        <v>46708.2</v>
      </c>
      <c r="I220" s="13">
        <f t="shared" si="10"/>
        <v>0</v>
      </c>
      <c r="J220" s="72">
        <v>46350.3</v>
      </c>
      <c r="K220" s="72">
        <v>46350.3</v>
      </c>
      <c r="L220" s="13">
        <f t="shared" si="12"/>
        <v>0</v>
      </c>
    </row>
    <row r="221" spans="1:247" ht="110.25" x14ac:dyDescent="0.25">
      <c r="A221" s="9" t="s">
        <v>359</v>
      </c>
      <c r="B221" s="32" t="s">
        <v>364</v>
      </c>
      <c r="C221" s="13">
        <v>972622.6</v>
      </c>
      <c r="D221" s="13">
        <v>973492.6</v>
      </c>
      <c r="E221" s="13">
        <f t="shared" si="11"/>
        <v>870</v>
      </c>
      <c r="F221" s="13" t="s">
        <v>299</v>
      </c>
      <c r="G221" s="13">
        <v>852507.5</v>
      </c>
      <c r="H221" s="13">
        <v>852507.5</v>
      </c>
      <c r="I221" s="13">
        <f t="shared" si="10"/>
        <v>0</v>
      </c>
      <c r="J221" s="13">
        <v>852507.5</v>
      </c>
      <c r="K221" s="13">
        <v>852507.5</v>
      </c>
      <c r="L221" s="13">
        <f t="shared" si="12"/>
        <v>0</v>
      </c>
    </row>
    <row r="222" spans="1:247" ht="78.75" x14ac:dyDescent="0.25">
      <c r="A222" s="9" t="s">
        <v>359</v>
      </c>
      <c r="B222" s="32" t="s">
        <v>365</v>
      </c>
      <c r="C222" s="13">
        <v>647478.19999999995</v>
      </c>
      <c r="D222" s="13">
        <v>671955.2</v>
      </c>
      <c r="E222" s="13">
        <f t="shared" si="11"/>
        <v>24477</v>
      </c>
      <c r="F222" s="13" t="s">
        <v>299</v>
      </c>
      <c r="G222" s="13">
        <v>631560.69999999995</v>
      </c>
      <c r="H222" s="13">
        <v>631560.69999999995</v>
      </c>
      <c r="I222" s="13">
        <f t="shared" si="10"/>
        <v>0</v>
      </c>
      <c r="J222" s="13">
        <v>631560.69999999995</v>
      </c>
      <c r="K222" s="13">
        <v>631560.69999999995</v>
      </c>
      <c r="L222" s="13">
        <f t="shared" si="12"/>
        <v>0</v>
      </c>
    </row>
    <row r="223" spans="1:247" ht="126" x14ac:dyDescent="0.25">
      <c r="A223" s="9" t="s">
        <v>359</v>
      </c>
      <c r="B223" s="32" t="s">
        <v>366</v>
      </c>
      <c r="C223" s="13">
        <v>1844.7</v>
      </c>
      <c r="D223" s="13">
        <v>1844.7</v>
      </c>
      <c r="E223" s="13">
        <f t="shared" si="11"/>
        <v>0</v>
      </c>
      <c r="F223" s="13"/>
      <c r="G223" s="13"/>
      <c r="H223" s="13"/>
      <c r="I223" s="13"/>
      <c r="J223" s="13"/>
      <c r="K223" s="13"/>
      <c r="L223" s="13"/>
    </row>
    <row r="224" spans="1:247" ht="47.25" x14ac:dyDescent="0.25">
      <c r="A224" s="9" t="s">
        <v>367</v>
      </c>
      <c r="B224" s="32" t="s">
        <v>368</v>
      </c>
      <c r="C224" s="13">
        <v>96252.1</v>
      </c>
      <c r="D224" s="13">
        <v>96052.1</v>
      </c>
      <c r="E224" s="13">
        <f t="shared" si="11"/>
        <v>-200</v>
      </c>
      <c r="F224" s="13"/>
      <c r="G224" s="20">
        <v>99576</v>
      </c>
      <c r="H224" s="20">
        <v>99576</v>
      </c>
      <c r="I224" s="13">
        <f t="shared" ref="I224:I234" si="13">H224-G224</f>
        <v>0</v>
      </c>
      <c r="J224" s="20">
        <v>100757.2</v>
      </c>
      <c r="K224" s="20">
        <v>100757.2</v>
      </c>
      <c r="L224" s="13">
        <f t="shared" si="12"/>
        <v>0</v>
      </c>
    </row>
    <row r="225" spans="1:12" ht="78.75" x14ac:dyDescent="0.25">
      <c r="A225" s="9" t="s">
        <v>369</v>
      </c>
      <c r="B225" s="32" t="s">
        <v>370</v>
      </c>
      <c r="C225" s="13">
        <v>29665.4</v>
      </c>
      <c r="D225" s="13">
        <v>26400.9</v>
      </c>
      <c r="E225" s="13">
        <f t="shared" si="11"/>
        <v>-3264.5</v>
      </c>
      <c r="F225" s="13" t="s">
        <v>299</v>
      </c>
      <c r="G225" s="13">
        <v>31774.7</v>
      </c>
      <c r="H225" s="13">
        <v>31774.7</v>
      </c>
      <c r="I225" s="13">
        <f t="shared" si="13"/>
        <v>0</v>
      </c>
      <c r="J225" s="13">
        <v>31774.7</v>
      </c>
      <c r="K225" s="13">
        <v>31774.7</v>
      </c>
      <c r="L225" s="13">
        <f t="shared" si="12"/>
        <v>0</v>
      </c>
    </row>
    <row r="226" spans="1:12" ht="141.75" x14ac:dyDescent="0.25">
      <c r="A226" s="9" t="s">
        <v>371</v>
      </c>
      <c r="B226" s="32" t="s">
        <v>372</v>
      </c>
      <c r="C226" s="13">
        <v>95141.4</v>
      </c>
      <c r="D226" s="13">
        <v>95141.4</v>
      </c>
      <c r="E226" s="13">
        <f t="shared" si="11"/>
        <v>0</v>
      </c>
      <c r="F226" s="13"/>
      <c r="G226" s="13">
        <v>65478.6</v>
      </c>
      <c r="H226" s="13">
        <v>65478.6</v>
      </c>
      <c r="I226" s="13">
        <f t="shared" si="13"/>
        <v>0</v>
      </c>
      <c r="J226" s="13">
        <v>65478.6</v>
      </c>
      <c r="K226" s="13">
        <v>65478.6</v>
      </c>
      <c r="L226" s="13">
        <f t="shared" si="12"/>
        <v>0</v>
      </c>
    </row>
    <row r="227" spans="1:12" ht="63" x14ac:dyDescent="0.25">
      <c r="A227" s="9" t="s">
        <v>371</v>
      </c>
      <c r="B227" s="32" t="s">
        <v>373</v>
      </c>
      <c r="C227" s="13">
        <v>4526</v>
      </c>
      <c r="D227" s="13">
        <v>4526</v>
      </c>
      <c r="E227" s="13">
        <f t="shared" si="11"/>
        <v>0</v>
      </c>
      <c r="F227" s="13"/>
      <c r="G227" s="13">
        <v>0</v>
      </c>
      <c r="H227" s="13">
        <v>0</v>
      </c>
      <c r="I227" s="13">
        <f t="shared" si="13"/>
        <v>0</v>
      </c>
      <c r="J227" s="13"/>
      <c r="K227" s="13"/>
      <c r="L227" s="13">
        <f t="shared" si="12"/>
        <v>0</v>
      </c>
    </row>
    <row r="228" spans="1:12" ht="63" x14ac:dyDescent="0.25">
      <c r="A228" s="9" t="s">
        <v>374</v>
      </c>
      <c r="B228" s="32" t="s">
        <v>375</v>
      </c>
      <c r="C228" s="13">
        <v>166.8</v>
      </c>
      <c r="D228" s="13">
        <v>166.8</v>
      </c>
      <c r="E228" s="13">
        <f t="shared" si="11"/>
        <v>0</v>
      </c>
      <c r="F228" s="13"/>
      <c r="G228" s="20">
        <v>16.399999999999999</v>
      </c>
      <c r="H228" s="20">
        <v>16.399999999999999</v>
      </c>
      <c r="I228" s="13">
        <f t="shared" si="13"/>
        <v>0</v>
      </c>
      <c r="J228" s="20">
        <v>14.6</v>
      </c>
      <c r="K228" s="20">
        <v>14.6</v>
      </c>
      <c r="L228" s="13">
        <f t="shared" si="12"/>
        <v>0</v>
      </c>
    </row>
    <row r="229" spans="1:12" ht="63" x14ac:dyDescent="0.25">
      <c r="A229" s="9" t="s">
        <v>376</v>
      </c>
      <c r="B229" s="32" t="s">
        <v>377</v>
      </c>
      <c r="C229" s="13">
        <v>15930.8</v>
      </c>
      <c r="D229" s="13">
        <v>15867</v>
      </c>
      <c r="E229" s="13">
        <f t="shared" si="11"/>
        <v>-63.799999999999272</v>
      </c>
      <c r="F229" s="13" t="s">
        <v>299</v>
      </c>
      <c r="G229" s="20">
        <v>16919.3</v>
      </c>
      <c r="H229" s="20">
        <v>16919.3</v>
      </c>
      <c r="I229" s="13">
        <f t="shared" si="13"/>
        <v>0</v>
      </c>
      <c r="J229" s="20">
        <v>17596.099999999999</v>
      </c>
      <c r="K229" s="20">
        <v>17596.099999999999</v>
      </c>
      <c r="L229" s="13">
        <f t="shared" si="12"/>
        <v>0</v>
      </c>
    </row>
    <row r="230" spans="1:12" ht="31.5" x14ac:dyDescent="0.25">
      <c r="A230" s="9" t="s">
        <v>378</v>
      </c>
      <c r="B230" s="32" t="s">
        <v>379</v>
      </c>
      <c r="C230" s="13">
        <v>98143.8</v>
      </c>
      <c r="D230" s="13">
        <v>92943.8</v>
      </c>
      <c r="E230" s="13">
        <f t="shared" si="11"/>
        <v>-5200</v>
      </c>
      <c r="F230" s="13" t="s">
        <v>299</v>
      </c>
      <c r="G230" s="20">
        <v>105829.8</v>
      </c>
      <c r="H230" s="20">
        <v>105829.8</v>
      </c>
      <c r="I230" s="13">
        <f t="shared" si="13"/>
        <v>0</v>
      </c>
      <c r="J230" s="20">
        <v>105829.8</v>
      </c>
      <c r="K230" s="20">
        <v>105829.8</v>
      </c>
      <c r="L230" s="13">
        <f t="shared" si="12"/>
        <v>0</v>
      </c>
    </row>
    <row r="231" spans="1:12" ht="47.25" x14ac:dyDescent="0.25">
      <c r="A231" s="9" t="s">
        <v>380</v>
      </c>
      <c r="B231" s="32" t="s">
        <v>381</v>
      </c>
      <c r="C231" s="13">
        <v>17714.099999999999</v>
      </c>
      <c r="D231" s="13">
        <v>17714.099999999999</v>
      </c>
      <c r="E231" s="13">
        <f t="shared" si="11"/>
        <v>0</v>
      </c>
      <c r="F231" s="13"/>
      <c r="G231" s="20">
        <v>17974.7</v>
      </c>
      <c r="H231" s="20">
        <v>17974.7</v>
      </c>
      <c r="I231" s="13">
        <f t="shared" si="13"/>
        <v>0</v>
      </c>
      <c r="J231" s="20">
        <v>17974.7</v>
      </c>
      <c r="K231" s="20">
        <v>17974.7</v>
      </c>
      <c r="L231" s="13">
        <f t="shared" si="12"/>
        <v>0</v>
      </c>
    </row>
    <row r="232" spans="1:12" ht="31.5" x14ac:dyDescent="0.25">
      <c r="A232" s="9" t="s">
        <v>382</v>
      </c>
      <c r="B232" s="32" t="s">
        <v>383</v>
      </c>
      <c r="C232" s="13">
        <v>7891.1</v>
      </c>
      <c r="D232" s="13">
        <v>7891.1</v>
      </c>
      <c r="E232" s="13">
        <f t="shared" si="11"/>
        <v>0</v>
      </c>
      <c r="F232" s="13"/>
      <c r="G232" s="20">
        <v>4687.8999999999996</v>
      </c>
      <c r="H232" s="20">
        <v>4687.8999999999996</v>
      </c>
      <c r="I232" s="13">
        <f t="shared" si="13"/>
        <v>0</v>
      </c>
      <c r="J232" s="20">
        <v>4919.8999999999996</v>
      </c>
      <c r="K232" s="20">
        <v>4919.8999999999996</v>
      </c>
      <c r="L232" s="13">
        <f t="shared" si="12"/>
        <v>0</v>
      </c>
    </row>
    <row r="233" spans="1:12" ht="47.25" x14ac:dyDescent="0.25">
      <c r="A233" s="73" t="s">
        <v>384</v>
      </c>
      <c r="B233" s="69" t="s">
        <v>385</v>
      </c>
      <c r="C233" s="13">
        <v>161.30000000000001</v>
      </c>
      <c r="D233" s="13">
        <v>161.30000000000001</v>
      </c>
      <c r="E233" s="13">
        <f t="shared" si="11"/>
        <v>0</v>
      </c>
      <c r="F233" s="13"/>
      <c r="G233" s="13">
        <v>161.30000000000001</v>
      </c>
      <c r="H233" s="13">
        <v>161.30000000000001</v>
      </c>
      <c r="I233" s="13">
        <f t="shared" si="13"/>
        <v>0</v>
      </c>
      <c r="J233" s="13">
        <v>161.30000000000001</v>
      </c>
      <c r="K233" s="13">
        <v>161.30000000000001</v>
      </c>
      <c r="L233" s="13">
        <f t="shared" si="12"/>
        <v>0</v>
      </c>
    </row>
    <row r="234" spans="1:12" ht="204.75" x14ac:dyDescent="0.25">
      <c r="A234" s="73" t="s">
        <v>384</v>
      </c>
      <c r="B234" s="32" t="s">
        <v>386</v>
      </c>
      <c r="C234" s="13">
        <v>70.3</v>
      </c>
      <c r="D234" s="13">
        <v>70.3</v>
      </c>
      <c r="E234" s="13">
        <f t="shared" si="11"/>
        <v>0</v>
      </c>
      <c r="F234" s="13"/>
      <c r="G234" s="20">
        <v>70.3</v>
      </c>
      <c r="H234" s="20">
        <v>70.3</v>
      </c>
      <c r="I234" s="13">
        <f t="shared" si="13"/>
        <v>0</v>
      </c>
      <c r="J234" s="20">
        <v>70.3</v>
      </c>
      <c r="K234" s="20">
        <v>70.3</v>
      </c>
      <c r="L234" s="13">
        <f t="shared" si="12"/>
        <v>0</v>
      </c>
    </row>
    <row r="235" spans="1:12" ht="15.75" x14ac:dyDescent="0.25">
      <c r="A235" s="10" t="s">
        <v>387</v>
      </c>
      <c r="B235" s="11" t="s">
        <v>388</v>
      </c>
      <c r="C235" s="12">
        <f>SUM(C236:C244)</f>
        <v>83271.3</v>
      </c>
      <c r="D235" s="12">
        <f>SUM(D236:D244)</f>
        <v>88560.900000000009</v>
      </c>
      <c r="E235" s="13">
        <f t="shared" si="11"/>
        <v>5289.6000000000058</v>
      </c>
      <c r="F235" s="13"/>
      <c r="G235" s="12">
        <f t="shared" ref="G235:L235" si="14">SUM(G237:G243)</f>
        <v>80156.100000000006</v>
      </c>
      <c r="H235" s="12">
        <f t="shared" si="14"/>
        <v>80156.100000000006</v>
      </c>
      <c r="I235" s="12">
        <f t="shared" si="14"/>
        <v>0</v>
      </c>
      <c r="J235" s="12">
        <f t="shared" si="14"/>
        <v>81806.100000000006</v>
      </c>
      <c r="K235" s="12">
        <f t="shared" si="14"/>
        <v>81806.100000000006</v>
      </c>
      <c r="L235" s="12">
        <f t="shared" si="14"/>
        <v>0</v>
      </c>
    </row>
    <row r="236" spans="1:12" ht="80.25" customHeight="1" x14ac:dyDescent="0.25">
      <c r="A236" s="9" t="s">
        <v>389</v>
      </c>
      <c r="B236" s="32" t="s">
        <v>390</v>
      </c>
      <c r="C236" s="13">
        <v>0</v>
      </c>
      <c r="D236" s="13">
        <v>2737.5</v>
      </c>
      <c r="E236" s="13">
        <f t="shared" si="11"/>
        <v>2737.5</v>
      </c>
      <c r="F236" s="13" t="s">
        <v>391</v>
      </c>
      <c r="G236" s="12"/>
      <c r="H236" s="12"/>
      <c r="I236" s="12"/>
      <c r="J236" s="12"/>
      <c r="K236" s="12"/>
      <c r="L236" s="12"/>
    </row>
    <row r="237" spans="1:12" ht="69" customHeight="1" x14ac:dyDescent="0.25">
      <c r="A237" s="9" t="s">
        <v>392</v>
      </c>
      <c r="B237" s="69" t="s">
        <v>393</v>
      </c>
      <c r="C237" s="13">
        <v>79806.100000000006</v>
      </c>
      <c r="D237" s="13">
        <v>80644.600000000006</v>
      </c>
      <c r="E237" s="13">
        <f t="shared" si="11"/>
        <v>838.5</v>
      </c>
      <c r="F237" s="13" t="s">
        <v>299</v>
      </c>
      <c r="G237" s="20">
        <v>79806.100000000006</v>
      </c>
      <c r="H237" s="20">
        <v>79806.100000000006</v>
      </c>
      <c r="I237" s="13">
        <f t="shared" ref="I237:I255" si="15">H237-G237</f>
        <v>0</v>
      </c>
      <c r="J237" s="20">
        <v>79806.100000000006</v>
      </c>
      <c r="K237" s="20">
        <v>79806.100000000006</v>
      </c>
      <c r="L237" s="13">
        <f>K237-J237</f>
        <v>0</v>
      </c>
    </row>
    <row r="238" spans="1:12" ht="47.25" x14ac:dyDescent="0.25">
      <c r="A238" s="9" t="s">
        <v>394</v>
      </c>
      <c r="B238" s="54" t="s">
        <v>395</v>
      </c>
      <c r="C238" s="13">
        <v>703</v>
      </c>
      <c r="D238" s="13">
        <v>703</v>
      </c>
      <c r="E238" s="13">
        <f t="shared" si="11"/>
        <v>0</v>
      </c>
      <c r="F238" s="13"/>
      <c r="G238" s="12"/>
      <c r="H238" s="12"/>
      <c r="I238" s="13">
        <f t="shared" si="15"/>
        <v>0</v>
      </c>
      <c r="J238" s="12"/>
      <c r="K238" s="12"/>
      <c r="L238" s="13">
        <f t="shared" ref="L238:L255" si="16">K238-J238</f>
        <v>0</v>
      </c>
    </row>
    <row r="239" spans="1:12" ht="47.25" x14ac:dyDescent="0.25">
      <c r="A239" s="9" t="s">
        <v>394</v>
      </c>
      <c r="B239" s="54" t="s">
        <v>396</v>
      </c>
      <c r="C239" s="13">
        <v>2040.2</v>
      </c>
      <c r="D239" s="13">
        <v>2040.2</v>
      </c>
      <c r="E239" s="13">
        <f t="shared" si="11"/>
        <v>0</v>
      </c>
      <c r="F239" s="13"/>
      <c r="G239" s="12"/>
      <c r="H239" s="12"/>
      <c r="I239" s="13">
        <f t="shared" si="15"/>
        <v>0</v>
      </c>
      <c r="J239" s="12"/>
      <c r="K239" s="12"/>
      <c r="L239" s="13">
        <f t="shared" si="16"/>
        <v>0</v>
      </c>
    </row>
    <row r="240" spans="1:12" ht="47.25" x14ac:dyDescent="0.25">
      <c r="A240" s="9" t="s">
        <v>394</v>
      </c>
      <c r="B240" s="54" t="s">
        <v>397</v>
      </c>
      <c r="C240" s="13">
        <v>0</v>
      </c>
      <c r="D240" s="13">
        <v>1713.6</v>
      </c>
      <c r="E240" s="13">
        <f t="shared" si="11"/>
        <v>1713.6</v>
      </c>
      <c r="F240" s="13" t="s">
        <v>265</v>
      </c>
      <c r="G240" s="12"/>
      <c r="H240" s="12"/>
      <c r="I240" s="13">
        <f t="shared" si="15"/>
        <v>0</v>
      </c>
      <c r="J240" s="12"/>
      <c r="K240" s="12"/>
      <c r="L240" s="13">
        <f t="shared" si="16"/>
        <v>0</v>
      </c>
    </row>
    <row r="241" spans="1:12" ht="94.5" x14ac:dyDescent="0.25">
      <c r="A241" s="9" t="s">
        <v>398</v>
      </c>
      <c r="B241" s="54" t="s">
        <v>399</v>
      </c>
      <c r="C241" s="13">
        <v>697</v>
      </c>
      <c r="D241" s="13">
        <v>697</v>
      </c>
      <c r="E241" s="13">
        <f t="shared" si="11"/>
        <v>0</v>
      </c>
      <c r="F241" s="13"/>
      <c r="G241" s="12"/>
      <c r="H241" s="12"/>
      <c r="I241" s="13">
        <f t="shared" si="15"/>
        <v>0</v>
      </c>
      <c r="J241" s="12"/>
      <c r="K241" s="12"/>
      <c r="L241" s="13">
        <f t="shared" si="16"/>
        <v>0</v>
      </c>
    </row>
    <row r="242" spans="1:12" ht="63" x14ac:dyDescent="0.25">
      <c r="A242" s="9" t="s">
        <v>398</v>
      </c>
      <c r="B242" s="69" t="s">
        <v>400</v>
      </c>
      <c r="C242" s="13">
        <v>0</v>
      </c>
      <c r="D242" s="13">
        <v>0</v>
      </c>
      <c r="E242" s="13">
        <f t="shared" si="11"/>
        <v>0</v>
      </c>
      <c r="F242" s="13"/>
      <c r="G242" s="20">
        <v>350</v>
      </c>
      <c r="H242" s="20">
        <v>350</v>
      </c>
      <c r="I242" s="13">
        <f t="shared" si="15"/>
        <v>0</v>
      </c>
      <c r="J242" s="20">
        <v>0</v>
      </c>
      <c r="K242" s="20">
        <v>0</v>
      </c>
      <c r="L242" s="13">
        <f t="shared" si="16"/>
        <v>0</v>
      </c>
    </row>
    <row r="243" spans="1:12" ht="78.75" x14ac:dyDescent="0.25">
      <c r="A243" s="9" t="s">
        <v>398</v>
      </c>
      <c r="B243" s="69" t="s">
        <v>401</v>
      </c>
      <c r="C243" s="13">
        <v>0</v>
      </c>
      <c r="D243" s="13">
        <v>0</v>
      </c>
      <c r="E243" s="13">
        <f t="shared" si="11"/>
        <v>0</v>
      </c>
      <c r="F243" s="13"/>
      <c r="G243" s="20">
        <v>0</v>
      </c>
      <c r="H243" s="20">
        <v>0</v>
      </c>
      <c r="I243" s="13">
        <f t="shared" si="15"/>
        <v>0</v>
      </c>
      <c r="J243" s="20">
        <v>2000</v>
      </c>
      <c r="K243" s="20">
        <v>2000</v>
      </c>
      <c r="L243" s="13">
        <f t="shared" si="16"/>
        <v>0</v>
      </c>
    </row>
    <row r="244" spans="1:12" ht="63" x14ac:dyDescent="0.25">
      <c r="A244" s="9" t="s">
        <v>402</v>
      </c>
      <c r="B244" s="54" t="s">
        <v>403</v>
      </c>
      <c r="C244" s="13">
        <v>25</v>
      </c>
      <c r="D244" s="13">
        <v>25</v>
      </c>
      <c r="E244" s="13">
        <f t="shared" si="11"/>
        <v>0</v>
      </c>
      <c r="F244" s="13"/>
      <c r="G244" s="12"/>
      <c r="H244" s="12"/>
      <c r="I244" s="13">
        <f t="shared" si="15"/>
        <v>0</v>
      </c>
      <c r="J244" s="12"/>
      <c r="K244" s="12"/>
      <c r="L244" s="13">
        <f t="shared" si="16"/>
        <v>0</v>
      </c>
    </row>
    <row r="245" spans="1:12" ht="31.5" x14ac:dyDescent="0.25">
      <c r="A245" s="10" t="s">
        <v>404</v>
      </c>
      <c r="B245" s="11" t="s">
        <v>405</v>
      </c>
      <c r="C245" s="12">
        <f>SUM(C246:C249)</f>
        <v>1109</v>
      </c>
      <c r="D245" s="12">
        <f>SUM(D246:D249)</f>
        <v>1114.3</v>
      </c>
      <c r="E245" s="13">
        <f t="shared" si="11"/>
        <v>5.2999999999999545</v>
      </c>
      <c r="F245" s="13"/>
      <c r="G245" s="12">
        <v>0</v>
      </c>
      <c r="H245" s="12">
        <v>0</v>
      </c>
      <c r="I245" s="13">
        <f t="shared" si="15"/>
        <v>0</v>
      </c>
      <c r="J245" s="12">
        <v>0</v>
      </c>
      <c r="K245" s="12">
        <v>0</v>
      </c>
      <c r="L245" s="13">
        <f t="shared" si="16"/>
        <v>0</v>
      </c>
    </row>
    <row r="246" spans="1:12" ht="31.5" x14ac:dyDescent="0.25">
      <c r="A246" s="9" t="s">
        <v>406</v>
      </c>
      <c r="B246" s="32" t="s">
        <v>407</v>
      </c>
      <c r="C246" s="13">
        <v>778.8</v>
      </c>
      <c r="D246" s="13">
        <v>778.8</v>
      </c>
      <c r="E246" s="13">
        <f t="shared" si="11"/>
        <v>0</v>
      </c>
      <c r="F246" s="13"/>
      <c r="G246" s="12"/>
      <c r="H246" s="12"/>
      <c r="I246" s="13">
        <f t="shared" si="15"/>
        <v>0</v>
      </c>
      <c r="J246" s="12"/>
      <c r="K246" s="12"/>
      <c r="L246" s="13">
        <f t="shared" si="16"/>
        <v>0</v>
      </c>
    </row>
    <row r="247" spans="1:12" ht="47.25" x14ac:dyDescent="0.25">
      <c r="A247" s="42" t="s">
        <v>408</v>
      </c>
      <c r="B247" s="32" t="s">
        <v>409</v>
      </c>
      <c r="C247" s="13">
        <v>22.7</v>
      </c>
      <c r="D247" s="13">
        <v>28</v>
      </c>
      <c r="E247" s="13">
        <f t="shared" si="11"/>
        <v>5.3000000000000007</v>
      </c>
      <c r="F247" s="13" t="s">
        <v>410</v>
      </c>
      <c r="G247" s="12"/>
      <c r="H247" s="12"/>
      <c r="I247" s="13">
        <f t="shared" si="15"/>
        <v>0</v>
      </c>
      <c r="J247" s="12"/>
      <c r="K247" s="12"/>
      <c r="L247" s="13">
        <f t="shared" si="16"/>
        <v>0</v>
      </c>
    </row>
    <row r="248" spans="1:12" ht="47.25" x14ac:dyDescent="0.25">
      <c r="A248" s="42" t="s">
        <v>411</v>
      </c>
      <c r="B248" s="32" t="s">
        <v>409</v>
      </c>
      <c r="C248" s="13">
        <v>297.5</v>
      </c>
      <c r="D248" s="13">
        <v>297.5</v>
      </c>
      <c r="E248" s="13">
        <f t="shared" si="11"/>
        <v>0</v>
      </c>
      <c r="G248" s="12"/>
      <c r="H248" s="12"/>
      <c r="I248" s="13">
        <f t="shared" si="15"/>
        <v>0</v>
      </c>
      <c r="J248" s="12"/>
      <c r="K248" s="12"/>
      <c r="L248" s="13">
        <f t="shared" si="16"/>
        <v>0</v>
      </c>
    </row>
    <row r="249" spans="1:12" ht="47.25" x14ac:dyDescent="0.25">
      <c r="A249" s="42" t="s">
        <v>412</v>
      </c>
      <c r="B249" s="32" t="s">
        <v>409</v>
      </c>
      <c r="C249" s="20">
        <v>10</v>
      </c>
      <c r="D249" s="20">
        <v>10</v>
      </c>
      <c r="E249" s="13">
        <f t="shared" si="11"/>
        <v>0</v>
      </c>
      <c r="F249" s="13"/>
      <c r="G249" s="12"/>
      <c r="H249" s="12"/>
      <c r="I249" s="13">
        <f t="shared" si="15"/>
        <v>0</v>
      </c>
      <c r="J249" s="12"/>
      <c r="K249" s="12"/>
      <c r="L249" s="13">
        <f t="shared" si="16"/>
        <v>0</v>
      </c>
    </row>
    <row r="250" spans="1:12" ht="15.75" x14ac:dyDescent="0.25">
      <c r="A250" s="10" t="s">
        <v>413</v>
      </c>
      <c r="B250" s="11" t="s">
        <v>414</v>
      </c>
      <c r="C250" s="45">
        <f>SUM(C251:C253)</f>
        <v>53.3</v>
      </c>
      <c r="D250" s="45">
        <f>SUM(D251:D253)</f>
        <v>75.400000000000006</v>
      </c>
      <c r="E250" s="13">
        <f t="shared" si="11"/>
        <v>22.100000000000009</v>
      </c>
      <c r="F250" s="13"/>
      <c r="G250" s="45">
        <v>0</v>
      </c>
      <c r="H250" s="45">
        <v>0</v>
      </c>
      <c r="I250" s="13">
        <f t="shared" si="15"/>
        <v>0</v>
      </c>
      <c r="J250" s="45">
        <v>0</v>
      </c>
      <c r="K250" s="45">
        <v>0</v>
      </c>
      <c r="L250" s="13">
        <f t="shared" si="16"/>
        <v>0</v>
      </c>
    </row>
    <row r="251" spans="1:12" ht="47.25" x14ac:dyDescent="0.25">
      <c r="A251" s="42" t="s">
        <v>415</v>
      </c>
      <c r="B251" s="32" t="s">
        <v>416</v>
      </c>
      <c r="C251" s="20">
        <v>1.5</v>
      </c>
      <c r="D251" s="20">
        <v>1.5</v>
      </c>
      <c r="E251" s="13">
        <f t="shared" si="11"/>
        <v>0</v>
      </c>
      <c r="F251" s="13"/>
      <c r="G251" s="45"/>
      <c r="H251" s="45"/>
      <c r="I251" s="13">
        <f t="shared" si="15"/>
        <v>0</v>
      </c>
      <c r="J251" s="45"/>
      <c r="K251" s="45"/>
      <c r="L251" s="13">
        <f t="shared" si="16"/>
        <v>0</v>
      </c>
    </row>
    <row r="252" spans="1:12" ht="47.25" x14ac:dyDescent="0.25">
      <c r="A252" s="42" t="s">
        <v>417</v>
      </c>
      <c r="B252" s="32" t="s">
        <v>416</v>
      </c>
      <c r="C252" s="20">
        <v>44.8</v>
      </c>
      <c r="D252" s="20">
        <v>44.8</v>
      </c>
      <c r="E252" s="13">
        <f t="shared" si="11"/>
        <v>0</v>
      </c>
      <c r="F252" s="13"/>
      <c r="G252" s="45"/>
      <c r="H252" s="45"/>
      <c r="I252" s="13">
        <f t="shared" si="15"/>
        <v>0</v>
      </c>
      <c r="J252" s="45"/>
      <c r="K252" s="45"/>
      <c r="L252" s="13">
        <f t="shared" si="16"/>
        <v>0</v>
      </c>
    </row>
    <row r="253" spans="1:12" ht="63" x14ac:dyDescent="0.25">
      <c r="A253" s="42" t="s">
        <v>418</v>
      </c>
      <c r="B253" s="32" t="s">
        <v>416</v>
      </c>
      <c r="C253" s="20">
        <v>7</v>
      </c>
      <c r="D253" s="20">
        <v>29.1</v>
      </c>
      <c r="E253" s="13">
        <f t="shared" si="11"/>
        <v>22.1</v>
      </c>
      <c r="F253" s="13" t="s">
        <v>419</v>
      </c>
      <c r="G253" s="45">
        <v>0</v>
      </c>
      <c r="H253" s="45">
        <v>0</v>
      </c>
      <c r="I253" s="13">
        <f t="shared" si="15"/>
        <v>0</v>
      </c>
      <c r="J253" s="45">
        <v>0</v>
      </c>
      <c r="K253" s="45">
        <v>0</v>
      </c>
      <c r="L253" s="13">
        <f t="shared" si="16"/>
        <v>0</v>
      </c>
    </row>
    <row r="254" spans="1:12" ht="15.75" x14ac:dyDescent="0.25">
      <c r="A254" s="10" t="s">
        <v>420</v>
      </c>
      <c r="B254" s="11" t="s">
        <v>421</v>
      </c>
      <c r="C254" s="12">
        <f>C130+C245+C250</f>
        <v>5887809.2999999989</v>
      </c>
      <c r="D254" s="12">
        <f>D130+D245+D250</f>
        <v>5889421.8999999994</v>
      </c>
      <c r="E254" s="13">
        <f t="shared" si="11"/>
        <v>1612.6000000005588</v>
      </c>
      <c r="F254" s="13"/>
      <c r="G254" s="12">
        <f>G130+G245+G250</f>
        <v>3799957.9</v>
      </c>
      <c r="H254" s="12">
        <f>H130+H245+H250</f>
        <v>3799957.9</v>
      </c>
      <c r="I254" s="13">
        <f t="shared" si="15"/>
        <v>0</v>
      </c>
      <c r="J254" s="12">
        <f>J130+J245+J250</f>
        <v>3973398.9000000008</v>
      </c>
      <c r="K254" s="12">
        <f>K130+K245+K250</f>
        <v>3973398.9000000008</v>
      </c>
      <c r="L254" s="13">
        <f t="shared" si="16"/>
        <v>0</v>
      </c>
    </row>
    <row r="255" spans="1:12" ht="15.75" x14ac:dyDescent="0.25">
      <c r="A255" s="75" t="s">
        <v>422</v>
      </c>
      <c r="B255" s="75"/>
      <c r="C255" s="12">
        <f>C254+C129</f>
        <v>8044960.8299999982</v>
      </c>
      <c r="D255" s="76">
        <f>D254+D129</f>
        <v>8049934.9999999991</v>
      </c>
      <c r="E255" s="13">
        <f t="shared" si="11"/>
        <v>4974.1700000008568</v>
      </c>
      <c r="F255" s="13"/>
      <c r="G255" s="12">
        <f>G254+G129</f>
        <v>5795176.6999999993</v>
      </c>
      <c r="H255" s="12">
        <f>H254+H129</f>
        <v>5795176.6999999993</v>
      </c>
      <c r="I255" s="13">
        <f t="shared" si="15"/>
        <v>0</v>
      </c>
      <c r="J255" s="12">
        <f>J254+J129</f>
        <v>6063825.7000000011</v>
      </c>
      <c r="K255" s="12">
        <f>K254+K129</f>
        <v>6063825.7000000011</v>
      </c>
      <c r="L255" s="13">
        <f t="shared" si="16"/>
        <v>0</v>
      </c>
    </row>
    <row r="256" spans="1:12" x14ac:dyDescent="0.25">
      <c r="J256" s="22"/>
      <c r="K256" s="22"/>
      <c r="L256" s="22"/>
    </row>
    <row r="257" spans="3:13" x14ac:dyDescent="0.25">
      <c r="E257" s="78"/>
      <c r="J257" s="22"/>
      <c r="K257" s="22"/>
      <c r="L257" s="22"/>
    </row>
    <row r="258" spans="3:13" x14ac:dyDescent="0.25">
      <c r="C258" s="78"/>
      <c r="D258" s="78"/>
      <c r="J258" s="22"/>
      <c r="K258" s="22"/>
      <c r="L258" s="22"/>
    </row>
    <row r="259" spans="3:13" x14ac:dyDescent="0.25">
      <c r="J259" s="22"/>
      <c r="K259" s="22"/>
      <c r="L259" s="22"/>
      <c r="M259" s="14"/>
    </row>
    <row r="260" spans="3:13" x14ac:dyDescent="0.25">
      <c r="J260" s="22"/>
      <c r="K260" s="22"/>
      <c r="L260" s="22"/>
    </row>
    <row r="261" spans="3:13" x14ac:dyDescent="0.25">
      <c r="J261" s="22"/>
      <c r="K261" s="22"/>
      <c r="L261" s="22"/>
    </row>
    <row r="262" spans="3:13" x14ac:dyDescent="0.25">
      <c r="J262" s="22"/>
      <c r="K262" s="22"/>
      <c r="L262" s="22"/>
    </row>
    <row r="263" spans="3:13" x14ac:dyDescent="0.25">
      <c r="J263" s="22"/>
      <c r="K263" s="22"/>
      <c r="L263" s="22"/>
    </row>
    <row r="264" spans="3:13" x14ac:dyDescent="0.25">
      <c r="J264" s="22"/>
      <c r="K264" s="22"/>
      <c r="L264" s="22"/>
    </row>
    <row r="265" spans="3:13" x14ac:dyDescent="0.25">
      <c r="J265" s="22"/>
      <c r="K265" s="22"/>
      <c r="L265" s="22"/>
    </row>
    <row r="266" spans="3:13" x14ac:dyDescent="0.25">
      <c r="J266" s="22"/>
      <c r="K266" s="22"/>
      <c r="L266" s="22"/>
    </row>
    <row r="267" spans="3:13" x14ac:dyDescent="0.25">
      <c r="J267" s="22"/>
      <c r="K267" s="22"/>
      <c r="L267" s="22"/>
    </row>
    <row r="268" spans="3:13" x14ac:dyDescent="0.25">
      <c r="J268" s="79"/>
      <c r="K268" s="79"/>
      <c r="L268" s="79"/>
    </row>
    <row r="269" spans="3:13" x14ac:dyDescent="0.25">
      <c r="J269" s="79"/>
      <c r="K269" s="79"/>
      <c r="L269" s="79"/>
    </row>
    <row r="270" spans="3:13" x14ac:dyDescent="0.25">
      <c r="J270" s="79"/>
      <c r="K270" s="79"/>
      <c r="L270" s="79"/>
    </row>
    <row r="271" spans="3:13" x14ac:dyDescent="0.25">
      <c r="J271" s="79"/>
      <c r="K271" s="79"/>
      <c r="L271" s="79"/>
    </row>
    <row r="272" spans="3:13" x14ac:dyDescent="0.25">
      <c r="J272" s="79"/>
      <c r="K272" s="79"/>
      <c r="L272" s="79"/>
    </row>
    <row r="273" spans="10:12" x14ac:dyDescent="0.25">
      <c r="J273" s="79"/>
      <c r="K273" s="79"/>
      <c r="L273" s="79"/>
    </row>
    <row r="274" spans="10:12" x14ac:dyDescent="0.25">
      <c r="J274" s="79"/>
      <c r="K274" s="79"/>
      <c r="L274" s="79"/>
    </row>
    <row r="275" spans="10:12" x14ac:dyDescent="0.25">
      <c r="J275" s="79"/>
      <c r="K275" s="79"/>
      <c r="L275" s="79"/>
    </row>
    <row r="276" spans="10:12" x14ac:dyDescent="0.25">
      <c r="J276" s="79"/>
      <c r="K276" s="79"/>
      <c r="L276" s="79"/>
    </row>
    <row r="277" spans="10:12" x14ac:dyDescent="0.25">
      <c r="J277" s="79"/>
      <c r="K277" s="79"/>
      <c r="L277" s="79"/>
    </row>
    <row r="278" spans="10:12" x14ac:dyDescent="0.25">
      <c r="J278" s="79"/>
      <c r="K278" s="79"/>
      <c r="L278" s="79"/>
    </row>
    <row r="279" spans="10:12" x14ac:dyDescent="0.25">
      <c r="J279" s="79"/>
      <c r="K279" s="79"/>
      <c r="L279" s="79"/>
    </row>
    <row r="280" spans="10:12" x14ac:dyDescent="0.25">
      <c r="J280" s="79"/>
      <c r="K280" s="79"/>
      <c r="L280" s="79"/>
    </row>
    <row r="281" spans="10:12" x14ac:dyDescent="0.25">
      <c r="J281" s="79"/>
      <c r="K281" s="79"/>
      <c r="L281" s="79"/>
    </row>
    <row r="282" spans="10:12" x14ac:dyDescent="0.25">
      <c r="J282" s="79"/>
      <c r="K282" s="79"/>
      <c r="L282" s="79"/>
    </row>
    <row r="283" spans="10:12" x14ac:dyDescent="0.25">
      <c r="J283" s="79"/>
      <c r="K283" s="79"/>
      <c r="L283" s="79"/>
    </row>
    <row r="284" spans="10:12" x14ac:dyDescent="0.25">
      <c r="J284" s="79"/>
      <c r="K284" s="79"/>
      <c r="L284" s="79"/>
    </row>
    <row r="285" spans="10:12" x14ac:dyDescent="0.25">
      <c r="J285" s="79"/>
      <c r="K285" s="79"/>
      <c r="L285" s="79"/>
    </row>
    <row r="286" spans="10:12" x14ac:dyDescent="0.25">
      <c r="J286" s="79"/>
      <c r="K286" s="79"/>
      <c r="L286" s="79"/>
    </row>
    <row r="287" spans="10:12" x14ac:dyDescent="0.25">
      <c r="J287" s="79"/>
      <c r="K287" s="79"/>
      <c r="L287" s="79"/>
    </row>
    <row r="288" spans="10:12" x14ac:dyDescent="0.25">
      <c r="J288" s="79"/>
      <c r="K288" s="79"/>
      <c r="L288" s="79"/>
    </row>
    <row r="289" spans="10:12" x14ac:dyDescent="0.25">
      <c r="J289" s="79"/>
      <c r="K289" s="79"/>
      <c r="L289" s="79"/>
    </row>
    <row r="290" spans="10:12" x14ac:dyDescent="0.25">
      <c r="J290" s="79"/>
      <c r="K290" s="79"/>
      <c r="L290" s="79"/>
    </row>
    <row r="291" spans="10:12" x14ac:dyDescent="0.25">
      <c r="J291" s="79"/>
      <c r="K291" s="79"/>
      <c r="L291" s="79"/>
    </row>
    <row r="292" spans="10:12" x14ac:dyDescent="0.25">
      <c r="J292" s="79"/>
      <c r="K292" s="79"/>
      <c r="L292" s="79"/>
    </row>
    <row r="293" spans="10:12" x14ac:dyDescent="0.25">
      <c r="J293" s="79"/>
      <c r="K293" s="79"/>
      <c r="L293" s="79"/>
    </row>
    <row r="294" spans="10:12" x14ac:dyDescent="0.25">
      <c r="J294" s="79"/>
      <c r="K294" s="79"/>
      <c r="L294" s="79"/>
    </row>
    <row r="295" spans="10:12" x14ac:dyDescent="0.25">
      <c r="J295" s="79"/>
      <c r="K295" s="79"/>
      <c r="L295" s="79"/>
    </row>
    <row r="296" spans="10:12" x14ac:dyDescent="0.25">
      <c r="J296" s="79"/>
      <c r="K296" s="79"/>
      <c r="L296" s="79"/>
    </row>
    <row r="297" spans="10:12" x14ac:dyDescent="0.25">
      <c r="J297" s="79"/>
      <c r="K297" s="79"/>
      <c r="L297" s="79"/>
    </row>
    <row r="298" spans="10:12" x14ac:dyDescent="0.25">
      <c r="J298" s="79"/>
      <c r="K298" s="79"/>
      <c r="L298" s="79"/>
    </row>
    <row r="299" spans="10:12" x14ac:dyDescent="0.25">
      <c r="J299" s="79"/>
      <c r="K299" s="79"/>
      <c r="L299" s="79"/>
    </row>
    <row r="300" spans="10:12" x14ac:dyDescent="0.25">
      <c r="J300" s="79"/>
      <c r="K300" s="79"/>
      <c r="L300" s="79"/>
    </row>
    <row r="301" spans="10:12" x14ac:dyDescent="0.25">
      <c r="J301" s="79"/>
      <c r="K301" s="79"/>
      <c r="L301" s="79"/>
    </row>
    <row r="302" spans="10:12" x14ac:dyDescent="0.25">
      <c r="J302" s="79"/>
      <c r="K302" s="79"/>
      <c r="L302" s="79"/>
    </row>
    <row r="303" spans="10:12" x14ac:dyDescent="0.25">
      <c r="J303" s="79"/>
      <c r="K303" s="79"/>
      <c r="L303" s="79"/>
    </row>
    <row r="304" spans="10:12" x14ac:dyDescent="0.25">
      <c r="J304" s="79"/>
      <c r="K304" s="79"/>
      <c r="L304" s="79"/>
    </row>
    <row r="305" spans="10:12" x14ac:dyDescent="0.25">
      <c r="J305" s="79"/>
      <c r="K305" s="79"/>
      <c r="L305" s="79"/>
    </row>
    <row r="306" spans="10:12" x14ac:dyDescent="0.25">
      <c r="J306" s="79"/>
      <c r="K306" s="79"/>
      <c r="L306" s="79"/>
    </row>
    <row r="307" spans="10:12" x14ac:dyDescent="0.25">
      <c r="J307" s="79"/>
      <c r="K307" s="79"/>
      <c r="L307" s="79"/>
    </row>
    <row r="308" spans="10:12" x14ac:dyDescent="0.25">
      <c r="J308" s="79"/>
      <c r="K308" s="79"/>
      <c r="L308" s="79"/>
    </row>
    <row r="309" spans="10:12" x14ac:dyDescent="0.25">
      <c r="J309" s="79"/>
      <c r="K309" s="79"/>
      <c r="L309" s="79"/>
    </row>
    <row r="310" spans="10:12" x14ac:dyDescent="0.25">
      <c r="J310" s="79"/>
      <c r="K310" s="79"/>
      <c r="L310" s="79"/>
    </row>
    <row r="311" spans="10:12" x14ac:dyDescent="0.25">
      <c r="J311" s="79"/>
      <c r="K311" s="79"/>
      <c r="L311" s="79"/>
    </row>
    <row r="312" spans="10:12" x14ac:dyDescent="0.25">
      <c r="J312" s="79"/>
      <c r="K312" s="79"/>
      <c r="L312" s="79"/>
    </row>
    <row r="313" spans="10:12" x14ac:dyDescent="0.25">
      <c r="J313" s="79"/>
      <c r="K313" s="79"/>
      <c r="L313" s="79"/>
    </row>
    <row r="314" spans="10:12" x14ac:dyDescent="0.25">
      <c r="J314" s="79"/>
      <c r="K314" s="79"/>
      <c r="L314" s="79"/>
    </row>
    <row r="315" spans="10:12" x14ac:dyDescent="0.25">
      <c r="J315" s="79"/>
      <c r="K315" s="79"/>
      <c r="L315" s="79"/>
    </row>
    <row r="316" spans="10:12" x14ac:dyDescent="0.25">
      <c r="J316" s="79"/>
      <c r="K316" s="79"/>
      <c r="L316" s="79"/>
    </row>
    <row r="317" spans="10:12" x14ac:dyDescent="0.25">
      <c r="J317" s="79"/>
      <c r="K317" s="79"/>
      <c r="L317" s="79"/>
    </row>
    <row r="318" spans="10:12" x14ac:dyDescent="0.25">
      <c r="J318" s="79"/>
      <c r="K318" s="79"/>
      <c r="L318" s="79"/>
    </row>
    <row r="319" spans="10:12" x14ac:dyDescent="0.25">
      <c r="J319" s="79"/>
      <c r="K319" s="79"/>
      <c r="L319" s="79"/>
    </row>
    <row r="320" spans="10:12" x14ac:dyDescent="0.25">
      <c r="J320" s="79"/>
      <c r="K320" s="79"/>
      <c r="L320" s="79"/>
    </row>
    <row r="321" spans="10:12" x14ac:dyDescent="0.25">
      <c r="J321" s="79"/>
      <c r="K321" s="79"/>
      <c r="L321" s="79"/>
    </row>
    <row r="322" spans="10:12" x14ac:dyDescent="0.25">
      <c r="J322" s="79"/>
      <c r="K322" s="79"/>
      <c r="L322" s="79"/>
    </row>
    <row r="323" spans="10:12" x14ac:dyDescent="0.25">
      <c r="J323" s="79"/>
      <c r="K323" s="79"/>
      <c r="L323" s="79"/>
    </row>
    <row r="324" spans="10:12" x14ac:dyDescent="0.25">
      <c r="J324" s="79"/>
      <c r="K324" s="79"/>
      <c r="L324" s="79"/>
    </row>
    <row r="325" spans="10:12" x14ac:dyDescent="0.25">
      <c r="J325" s="79"/>
      <c r="K325" s="79"/>
      <c r="L325" s="79"/>
    </row>
    <row r="326" spans="10:12" x14ac:dyDescent="0.25">
      <c r="J326" s="79"/>
      <c r="K326" s="79"/>
      <c r="L326" s="79"/>
    </row>
    <row r="327" spans="10:12" x14ac:dyDescent="0.25">
      <c r="J327" s="79"/>
      <c r="K327" s="79"/>
      <c r="L327" s="79"/>
    </row>
    <row r="328" spans="10:12" x14ac:dyDescent="0.25">
      <c r="J328" s="79"/>
      <c r="K328" s="79"/>
      <c r="L328" s="79"/>
    </row>
    <row r="329" spans="10:12" x14ac:dyDescent="0.25">
      <c r="J329" s="79"/>
      <c r="K329" s="79"/>
      <c r="L329" s="79"/>
    </row>
    <row r="330" spans="10:12" x14ac:dyDescent="0.25">
      <c r="J330" s="79"/>
      <c r="K330" s="79"/>
      <c r="L330" s="79"/>
    </row>
    <row r="331" spans="10:12" x14ac:dyDescent="0.25">
      <c r="J331" s="79"/>
      <c r="K331" s="79"/>
      <c r="L331" s="79"/>
    </row>
    <row r="332" spans="10:12" x14ac:dyDescent="0.25">
      <c r="J332" s="79"/>
      <c r="K332" s="79"/>
      <c r="L332" s="79"/>
    </row>
    <row r="333" spans="10:12" x14ac:dyDescent="0.25">
      <c r="J333" s="79"/>
      <c r="K333" s="79"/>
      <c r="L333" s="79"/>
    </row>
    <row r="334" spans="10:12" x14ac:dyDescent="0.25">
      <c r="J334" s="79"/>
      <c r="K334" s="79"/>
      <c r="L334" s="79"/>
    </row>
    <row r="335" spans="10:12" x14ac:dyDescent="0.25">
      <c r="J335" s="79"/>
      <c r="K335" s="79"/>
      <c r="L335" s="79"/>
    </row>
    <row r="336" spans="10:12" x14ac:dyDescent="0.25">
      <c r="J336" s="79"/>
      <c r="K336" s="79"/>
      <c r="L336" s="79"/>
    </row>
    <row r="337" spans="10:12" x14ac:dyDescent="0.25">
      <c r="J337" s="79"/>
      <c r="K337" s="79"/>
      <c r="L337" s="79"/>
    </row>
    <row r="338" spans="10:12" x14ac:dyDescent="0.25">
      <c r="J338" s="79"/>
      <c r="K338" s="79"/>
      <c r="L338" s="79"/>
    </row>
    <row r="339" spans="10:12" x14ac:dyDescent="0.25">
      <c r="J339" s="79"/>
      <c r="K339" s="79"/>
      <c r="L339" s="79"/>
    </row>
    <row r="340" spans="10:12" x14ac:dyDescent="0.25">
      <c r="J340" s="79"/>
      <c r="K340" s="79"/>
      <c r="L340" s="79"/>
    </row>
    <row r="341" spans="10:12" x14ac:dyDescent="0.25">
      <c r="J341" s="79"/>
      <c r="K341" s="79"/>
      <c r="L341" s="79"/>
    </row>
    <row r="342" spans="10:12" x14ac:dyDescent="0.25">
      <c r="J342" s="79"/>
      <c r="K342" s="79"/>
      <c r="L342" s="79"/>
    </row>
    <row r="343" spans="10:12" x14ac:dyDescent="0.25">
      <c r="J343" s="79"/>
      <c r="K343" s="79"/>
      <c r="L343" s="79"/>
    </row>
    <row r="344" spans="10:12" x14ac:dyDescent="0.25">
      <c r="J344" s="79"/>
      <c r="K344" s="79"/>
      <c r="L344" s="79"/>
    </row>
    <row r="345" spans="10:12" x14ac:dyDescent="0.25">
      <c r="J345" s="79"/>
      <c r="K345" s="79"/>
      <c r="L345" s="79"/>
    </row>
    <row r="346" spans="10:12" x14ac:dyDescent="0.25">
      <c r="J346" s="79"/>
      <c r="K346" s="79"/>
      <c r="L346" s="79"/>
    </row>
    <row r="347" spans="10:12" x14ac:dyDescent="0.25">
      <c r="J347" s="79"/>
      <c r="K347" s="79"/>
      <c r="L347" s="79"/>
    </row>
    <row r="348" spans="10:12" x14ac:dyDescent="0.25">
      <c r="J348" s="79"/>
      <c r="K348" s="79"/>
      <c r="L348" s="79"/>
    </row>
    <row r="349" spans="10:12" x14ac:dyDescent="0.25">
      <c r="J349" s="79"/>
      <c r="K349" s="79"/>
      <c r="L349" s="79"/>
    </row>
    <row r="350" spans="10:12" x14ac:dyDescent="0.25">
      <c r="J350" s="79"/>
      <c r="K350" s="79"/>
      <c r="L350" s="79"/>
    </row>
    <row r="351" spans="10:12" x14ac:dyDescent="0.25">
      <c r="J351" s="79"/>
      <c r="K351" s="79"/>
      <c r="L351" s="79"/>
    </row>
    <row r="352" spans="10:12" x14ac:dyDescent="0.25">
      <c r="J352" s="79"/>
      <c r="K352" s="79"/>
      <c r="L352" s="79"/>
    </row>
    <row r="353" spans="10:12" x14ac:dyDescent="0.25">
      <c r="J353" s="79"/>
      <c r="K353" s="79"/>
      <c r="L353" s="79"/>
    </row>
    <row r="354" spans="10:12" x14ac:dyDescent="0.25">
      <c r="J354" s="79"/>
      <c r="K354" s="79"/>
      <c r="L354" s="79"/>
    </row>
    <row r="355" spans="10:12" x14ac:dyDescent="0.25">
      <c r="J355" s="79"/>
      <c r="K355" s="79"/>
      <c r="L355" s="79"/>
    </row>
    <row r="356" spans="10:12" x14ac:dyDescent="0.25">
      <c r="J356" s="79"/>
      <c r="K356" s="79"/>
      <c r="L356" s="79"/>
    </row>
    <row r="357" spans="10:12" x14ac:dyDescent="0.25">
      <c r="J357" s="79"/>
      <c r="K357" s="79"/>
      <c r="L357" s="79"/>
    </row>
    <row r="358" spans="10:12" x14ac:dyDescent="0.25">
      <c r="J358" s="79"/>
      <c r="K358" s="79"/>
      <c r="L358" s="79"/>
    </row>
    <row r="359" spans="10:12" x14ac:dyDescent="0.25">
      <c r="J359" s="79"/>
      <c r="K359" s="79"/>
      <c r="L359" s="79"/>
    </row>
    <row r="360" spans="10:12" x14ac:dyDescent="0.25">
      <c r="J360" s="79"/>
      <c r="K360" s="79"/>
      <c r="L360" s="79"/>
    </row>
    <row r="361" spans="10:12" x14ac:dyDescent="0.25">
      <c r="J361" s="79"/>
      <c r="K361" s="79"/>
      <c r="L361" s="79"/>
    </row>
    <row r="362" spans="10:12" x14ac:dyDescent="0.25">
      <c r="J362" s="79"/>
      <c r="K362" s="79"/>
      <c r="L362" s="79"/>
    </row>
    <row r="363" spans="10:12" x14ac:dyDescent="0.25">
      <c r="J363" s="79"/>
      <c r="K363" s="79"/>
      <c r="L363" s="79"/>
    </row>
    <row r="364" spans="10:12" x14ac:dyDescent="0.25">
      <c r="J364" s="79"/>
      <c r="K364" s="79"/>
      <c r="L364" s="79"/>
    </row>
    <row r="365" spans="10:12" x14ac:dyDescent="0.25">
      <c r="J365" s="79"/>
      <c r="K365" s="79"/>
      <c r="L365" s="79"/>
    </row>
    <row r="366" spans="10:12" x14ac:dyDescent="0.25">
      <c r="J366" s="79"/>
      <c r="K366" s="79"/>
      <c r="L366" s="79"/>
    </row>
    <row r="367" spans="10:12" x14ac:dyDescent="0.25">
      <c r="J367" s="79"/>
      <c r="K367" s="79"/>
      <c r="L367" s="79"/>
    </row>
    <row r="368" spans="10:12" x14ac:dyDescent="0.25">
      <c r="J368" s="79"/>
      <c r="K368" s="79"/>
      <c r="L368" s="79"/>
    </row>
    <row r="369" spans="10:12" x14ac:dyDescent="0.25">
      <c r="J369" s="79"/>
      <c r="K369" s="79"/>
      <c r="L369" s="79"/>
    </row>
    <row r="370" spans="10:12" x14ac:dyDescent="0.25">
      <c r="J370" s="79"/>
      <c r="K370" s="79"/>
      <c r="L370" s="79"/>
    </row>
    <row r="371" spans="10:12" x14ac:dyDescent="0.25">
      <c r="J371" s="79"/>
      <c r="K371" s="79"/>
      <c r="L371" s="79"/>
    </row>
  </sheetData>
  <mergeCells count="4">
    <mergeCell ref="A2:L2"/>
    <mergeCell ref="J3:L3"/>
    <mergeCell ref="A7:A8"/>
    <mergeCell ref="A128:B128"/>
  </mergeCells>
  <hyperlinks>
    <hyperlink ref="B90" r:id="rId1" display="consultantplus://offline/ref=988EC015ECBBF128B41797C3F93EFEE418A639455C871F0F56FDEF5480375203D55CBFEB8F11FA2C863F8EB8F7B01CF71C7C854735E60A15i2XAK"/>
    <hyperlink ref="B92" r:id="rId2" display="consultantplus://offline/ref=A5C545EE8C1C93B0B058E1FFE19DF454C219EB0B98198F2DC0D7B691EFFF64CC26DC8ECE4D9F7B181B1727911B979A94C0CB426D4AE9j9HFG"/>
    <hyperlink ref="B85" r:id="rId3" display="consultantplus://offline/ref=D42EAC7BD398020209D35F6AF6672FBA6F13F77B84F225875A8095FA102A9B2D8E358CD609751112B9E7A4869E64DFF883BAA8D38BAB06D8YDV9M"/>
    <hyperlink ref="B86" r:id="rId4" display="consultantplus://offline/ref=D42EAC7BD398020209D35F6AF6672FBA6F13F77B84F225875A8095FA102A9B2D8E358CD609751112B9E7A4869E64DFF883BAA8D38BAB06D8YDV9M"/>
    <hyperlink ref="B96" r:id="rId5" display="consultantplus://offline/ref=64FC3C9F96C0230A0CECA4E56C028B5E86A06F799E50F1FABBE4A6CFAC6E9A2AB2A69A82FE33DE9CACC0441FC29EF02FFBFA7ABCF960A970JDh7G"/>
  </hyperlinks>
  <pageMargins left="0.31496062992125984" right="0.19685039370078741" top="0.31496062992125984" bottom="0.31496062992125984" header="0.23622047244094491" footer="0.31496062992125984"/>
  <pageSetup paperSize="9" scale="61" fitToHeight="28" orientation="landscape" r:id="rId6"/>
  <colBreaks count="1" manualBreakCount="1">
    <brk id="12" max="3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декабрь</vt:lpstr>
      <vt:lpstr>декабрь!Заголовки_для_печати</vt:lpstr>
      <vt:lpstr>декабрь!Область_печати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dcterms:created xsi:type="dcterms:W3CDTF">2022-12-13T09:42:07Z</dcterms:created>
  <dcterms:modified xsi:type="dcterms:W3CDTF">2022-12-13T09:42:45Z</dcterms:modified>
</cp:coreProperties>
</file>