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0" windowWidth="27555" windowHeight="11535"/>
  </bookViews>
  <sheets>
    <sheet name="Для пояснительной" sheetId="1" r:id="rId1"/>
  </sheets>
  <definedNames>
    <definedName name="_xlnm.Print_Titles" localSheetId="0">'Для пояснительной'!$4:$4</definedName>
    <definedName name="_xlnm.Print_Area" localSheetId="0">'Для пояснительной'!$A$1:$N$245</definedName>
  </definedNames>
  <calcPr calcId="145621"/>
</workbook>
</file>

<file path=xl/calcChain.xml><?xml version="1.0" encoding="utf-8"?>
<calcChain xmlns="http://schemas.openxmlformats.org/spreadsheetml/2006/main">
  <c r="F127" i="1" l="1"/>
  <c r="N244" i="1" l="1"/>
  <c r="K244" i="1"/>
  <c r="G244" i="1"/>
  <c r="N243" i="1"/>
  <c r="K243" i="1"/>
  <c r="G243" i="1"/>
  <c r="N242" i="1"/>
  <c r="J242" i="1"/>
  <c r="K242" i="1" s="1"/>
  <c r="G242" i="1"/>
  <c r="N241" i="1"/>
  <c r="K241" i="1"/>
  <c r="F241" i="1"/>
  <c r="G241" i="1" s="1"/>
  <c r="E241" i="1"/>
  <c r="D241" i="1"/>
  <c r="C241" i="1"/>
  <c r="N240" i="1"/>
  <c r="K240" i="1"/>
  <c r="G240" i="1"/>
  <c r="N239" i="1"/>
  <c r="K239" i="1"/>
  <c r="G239" i="1"/>
  <c r="N238" i="1"/>
  <c r="K238" i="1"/>
  <c r="G238" i="1"/>
  <c r="N237" i="1"/>
  <c r="K237" i="1"/>
  <c r="G237" i="1"/>
  <c r="N236" i="1"/>
  <c r="K236" i="1"/>
  <c r="F236" i="1"/>
  <c r="G236" i="1" s="1"/>
  <c r="E236" i="1"/>
  <c r="D236" i="1"/>
  <c r="C236" i="1"/>
  <c r="N235" i="1"/>
  <c r="K235" i="1"/>
  <c r="G235" i="1"/>
  <c r="N234" i="1"/>
  <c r="K234" i="1"/>
  <c r="G234" i="1"/>
  <c r="N233" i="1"/>
  <c r="K233" i="1"/>
  <c r="G233" i="1"/>
  <c r="N232" i="1"/>
  <c r="K232" i="1"/>
  <c r="G232" i="1"/>
  <c r="N231" i="1"/>
  <c r="K231" i="1"/>
  <c r="G231" i="1"/>
  <c r="N230" i="1"/>
  <c r="K230" i="1"/>
  <c r="G230" i="1"/>
  <c r="N229" i="1"/>
  <c r="K229" i="1"/>
  <c r="G229" i="1"/>
  <c r="M228" i="1"/>
  <c r="N228" i="1" s="1"/>
  <c r="L228" i="1"/>
  <c r="J228" i="1"/>
  <c r="K228" i="1" s="1"/>
  <c r="I228" i="1"/>
  <c r="F228" i="1"/>
  <c r="E228" i="1"/>
  <c r="G228" i="1" s="1"/>
  <c r="D228" i="1"/>
  <c r="C228" i="1"/>
  <c r="N227" i="1"/>
  <c r="K227" i="1"/>
  <c r="G227" i="1"/>
  <c r="N226" i="1"/>
  <c r="K226" i="1"/>
  <c r="G226" i="1"/>
  <c r="N225" i="1"/>
  <c r="K225" i="1"/>
  <c r="G225" i="1"/>
  <c r="N224" i="1"/>
  <c r="K224" i="1"/>
  <c r="G224" i="1"/>
  <c r="N223" i="1"/>
  <c r="K223" i="1"/>
  <c r="G223" i="1"/>
  <c r="N222" i="1"/>
  <c r="K222" i="1"/>
  <c r="G222" i="1"/>
  <c r="N221" i="1"/>
  <c r="K221" i="1"/>
  <c r="G221" i="1"/>
  <c r="N220" i="1"/>
  <c r="K220" i="1"/>
  <c r="G220" i="1"/>
  <c r="N219" i="1"/>
  <c r="K219" i="1"/>
  <c r="G219" i="1"/>
  <c r="N218" i="1"/>
  <c r="K218" i="1"/>
  <c r="G218" i="1"/>
  <c r="N217" i="1"/>
  <c r="K217" i="1"/>
  <c r="G217" i="1"/>
  <c r="N216" i="1"/>
  <c r="K216" i="1"/>
  <c r="G216" i="1"/>
  <c r="N215" i="1"/>
  <c r="K215" i="1"/>
  <c r="G215" i="1"/>
  <c r="N214" i="1"/>
  <c r="K214" i="1"/>
  <c r="G214" i="1"/>
  <c r="N213" i="1"/>
  <c r="K213" i="1"/>
  <c r="G213" i="1"/>
  <c r="N212" i="1"/>
  <c r="K212" i="1"/>
  <c r="G212" i="1"/>
  <c r="N211" i="1"/>
  <c r="K211" i="1"/>
  <c r="G211" i="1"/>
  <c r="N210" i="1"/>
  <c r="K210" i="1"/>
  <c r="G210" i="1"/>
  <c r="N209" i="1"/>
  <c r="K209" i="1"/>
  <c r="G209" i="1"/>
  <c r="N208" i="1"/>
  <c r="K208" i="1"/>
  <c r="G208" i="1"/>
  <c r="N207" i="1"/>
  <c r="K207" i="1"/>
  <c r="G207" i="1"/>
  <c r="N206" i="1"/>
  <c r="K206" i="1"/>
  <c r="G206" i="1"/>
  <c r="N205" i="1"/>
  <c r="K205" i="1"/>
  <c r="G205" i="1"/>
  <c r="N204" i="1"/>
  <c r="K204" i="1"/>
  <c r="G204" i="1"/>
  <c r="N203" i="1"/>
  <c r="K203" i="1"/>
  <c r="G203" i="1"/>
  <c r="N202" i="1"/>
  <c r="K202" i="1"/>
  <c r="G202" i="1"/>
  <c r="N201" i="1"/>
  <c r="K201" i="1"/>
  <c r="G201" i="1"/>
  <c r="N200" i="1"/>
  <c r="K200" i="1"/>
  <c r="G200" i="1"/>
  <c r="N199" i="1"/>
  <c r="K199" i="1"/>
  <c r="G199" i="1"/>
  <c r="N198" i="1"/>
  <c r="K198" i="1"/>
  <c r="G198" i="1"/>
  <c r="N197" i="1"/>
  <c r="K197" i="1"/>
  <c r="G197" i="1"/>
  <c r="N196" i="1"/>
  <c r="K196" i="1"/>
  <c r="G196" i="1"/>
  <c r="N195" i="1"/>
  <c r="K195" i="1"/>
  <c r="G195" i="1"/>
  <c r="N194" i="1"/>
  <c r="K194" i="1"/>
  <c r="G194" i="1"/>
  <c r="N193" i="1"/>
  <c r="K193" i="1"/>
  <c r="G193" i="1"/>
  <c r="N192" i="1"/>
  <c r="K192" i="1"/>
  <c r="G192" i="1"/>
  <c r="N191" i="1"/>
  <c r="K191" i="1"/>
  <c r="G191" i="1"/>
  <c r="N190" i="1"/>
  <c r="K190" i="1"/>
  <c r="G190" i="1"/>
  <c r="N189" i="1"/>
  <c r="K189" i="1"/>
  <c r="G189" i="1"/>
  <c r="N188" i="1"/>
  <c r="K188" i="1"/>
  <c r="G188" i="1"/>
  <c r="N187" i="1"/>
  <c r="K187" i="1"/>
  <c r="G187" i="1"/>
  <c r="N186" i="1"/>
  <c r="K186" i="1"/>
  <c r="G186" i="1"/>
  <c r="N185" i="1"/>
  <c r="K185" i="1"/>
  <c r="G185" i="1"/>
  <c r="M184" i="1"/>
  <c r="L184" i="1"/>
  <c r="J184" i="1"/>
  <c r="K184" i="1" s="1"/>
  <c r="I184" i="1"/>
  <c r="F184" i="1"/>
  <c r="E184" i="1"/>
  <c r="D184" i="1"/>
  <c r="C184" i="1"/>
  <c r="N183" i="1"/>
  <c r="K183" i="1"/>
  <c r="G183" i="1"/>
  <c r="N182" i="1"/>
  <c r="K182" i="1"/>
  <c r="G182" i="1"/>
  <c r="N181" i="1"/>
  <c r="K181" i="1"/>
  <c r="G181" i="1"/>
  <c r="N180" i="1"/>
  <c r="K180" i="1"/>
  <c r="G180" i="1"/>
  <c r="N179" i="1"/>
  <c r="K179" i="1"/>
  <c r="G179" i="1"/>
  <c r="N178" i="1"/>
  <c r="K178" i="1"/>
  <c r="G178" i="1"/>
  <c r="N177" i="1"/>
  <c r="K177" i="1"/>
  <c r="G177" i="1"/>
  <c r="N176" i="1"/>
  <c r="K176" i="1"/>
  <c r="G176" i="1"/>
  <c r="N175" i="1"/>
  <c r="K175" i="1"/>
  <c r="G175" i="1"/>
  <c r="N174" i="1"/>
  <c r="K174" i="1"/>
  <c r="G174" i="1"/>
  <c r="N173" i="1"/>
  <c r="K173" i="1"/>
  <c r="G173" i="1"/>
  <c r="N172" i="1"/>
  <c r="K172" i="1"/>
  <c r="G172" i="1"/>
  <c r="N171" i="1"/>
  <c r="K171" i="1"/>
  <c r="G171" i="1"/>
  <c r="N170" i="1"/>
  <c r="K170" i="1"/>
  <c r="G170" i="1"/>
  <c r="N169" i="1"/>
  <c r="K169" i="1"/>
  <c r="G169" i="1"/>
  <c r="N168" i="1"/>
  <c r="K168" i="1"/>
  <c r="G168" i="1"/>
  <c r="N167" i="1"/>
  <c r="K167" i="1"/>
  <c r="G167" i="1"/>
  <c r="N166" i="1"/>
  <c r="K166" i="1"/>
  <c r="G166" i="1"/>
  <c r="N165" i="1"/>
  <c r="K165" i="1"/>
  <c r="G165" i="1"/>
  <c r="N164" i="1"/>
  <c r="K164" i="1"/>
  <c r="G164" i="1"/>
  <c r="N163" i="1"/>
  <c r="K163" i="1"/>
  <c r="G163" i="1"/>
  <c r="N162" i="1"/>
  <c r="K162" i="1"/>
  <c r="G162" i="1"/>
  <c r="N161" i="1"/>
  <c r="K161" i="1"/>
  <c r="G161" i="1"/>
  <c r="N160" i="1"/>
  <c r="K160" i="1"/>
  <c r="G160" i="1"/>
  <c r="N159" i="1"/>
  <c r="K159" i="1"/>
  <c r="G159" i="1"/>
  <c r="N158" i="1"/>
  <c r="K158" i="1"/>
  <c r="G158" i="1"/>
  <c r="N157" i="1"/>
  <c r="K157" i="1"/>
  <c r="G157" i="1"/>
  <c r="N156" i="1"/>
  <c r="K156" i="1"/>
  <c r="G156" i="1"/>
  <c r="N155" i="1"/>
  <c r="K155" i="1"/>
  <c r="G155" i="1"/>
  <c r="N154" i="1"/>
  <c r="K154" i="1"/>
  <c r="G154" i="1"/>
  <c r="N153" i="1"/>
  <c r="K153" i="1"/>
  <c r="G153" i="1"/>
  <c r="N152" i="1"/>
  <c r="K152" i="1"/>
  <c r="G152" i="1"/>
  <c r="N151" i="1"/>
  <c r="K151" i="1"/>
  <c r="G151" i="1"/>
  <c r="G150" i="1"/>
  <c r="N149" i="1"/>
  <c r="K149" i="1"/>
  <c r="G149" i="1"/>
  <c r="N148" i="1"/>
  <c r="K148" i="1"/>
  <c r="G148" i="1"/>
  <c r="N147" i="1"/>
  <c r="K147" i="1"/>
  <c r="G147" i="1"/>
  <c r="N146" i="1"/>
  <c r="K146" i="1"/>
  <c r="G146" i="1"/>
  <c r="N145" i="1"/>
  <c r="K145" i="1"/>
  <c r="G145" i="1"/>
  <c r="N144" i="1"/>
  <c r="K144" i="1"/>
  <c r="G144" i="1"/>
  <c r="N143" i="1"/>
  <c r="K143" i="1"/>
  <c r="G143" i="1"/>
  <c r="N142" i="1"/>
  <c r="K142" i="1"/>
  <c r="G142" i="1"/>
  <c r="N141" i="1"/>
  <c r="K141" i="1"/>
  <c r="G141" i="1"/>
  <c r="N140" i="1"/>
  <c r="K140" i="1"/>
  <c r="G140" i="1"/>
  <c r="N139" i="1"/>
  <c r="K139" i="1"/>
  <c r="G139" i="1"/>
  <c r="N138" i="1"/>
  <c r="K138" i="1"/>
  <c r="G138" i="1"/>
  <c r="N137" i="1"/>
  <c r="K137" i="1"/>
  <c r="G137" i="1"/>
  <c r="N136" i="1"/>
  <c r="K136" i="1"/>
  <c r="G136" i="1"/>
  <c r="N135" i="1"/>
  <c r="K135" i="1"/>
  <c r="G135" i="1"/>
  <c r="N134" i="1"/>
  <c r="K134" i="1"/>
  <c r="G134" i="1"/>
  <c r="N133" i="1"/>
  <c r="K133" i="1"/>
  <c r="G133" i="1"/>
  <c r="N132" i="1"/>
  <c r="K132" i="1"/>
  <c r="G132" i="1"/>
  <c r="N131" i="1"/>
  <c r="K131" i="1"/>
  <c r="G131" i="1"/>
  <c r="N130" i="1"/>
  <c r="K130" i="1"/>
  <c r="G130" i="1"/>
  <c r="N129" i="1"/>
  <c r="K129" i="1"/>
  <c r="G129" i="1"/>
  <c r="M128" i="1"/>
  <c r="N128" i="1" s="1"/>
  <c r="L128" i="1"/>
  <c r="J128" i="1"/>
  <c r="K128" i="1" s="1"/>
  <c r="I128" i="1"/>
  <c r="F128" i="1"/>
  <c r="E128" i="1"/>
  <c r="D128" i="1"/>
  <c r="C128" i="1"/>
  <c r="N127" i="1"/>
  <c r="K127" i="1"/>
  <c r="G127" i="1"/>
  <c r="N126" i="1"/>
  <c r="K126" i="1"/>
  <c r="G126" i="1"/>
  <c r="N125" i="1"/>
  <c r="K125" i="1"/>
  <c r="G125" i="1"/>
  <c r="N124" i="1"/>
  <c r="K124" i="1"/>
  <c r="G124" i="1"/>
  <c r="M123" i="1"/>
  <c r="L123" i="1"/>
  <c r="J123" i="1"/>
  <c r="K123" i="1" s="1"/>
  <c r="I123" i="1"/>
  <c r="I122" i="1" s="1"/>
  <c r="I245" i="1" s="1"/>
  <c r="F123" i="1"/>
  <c r="G123" i="1" s="1"/>
  <c r="E123" i="1"/>
  <c r="D123" i="1"/>
  <c r="D122" i="1" s="1"/>
  <c r="D245" i="1" s="1"/>
  <c r="C123" i="1"/>
  <c r="C122" i="1" s="1"/>
  <c r="C245" i="1" s="1"/>
  <c r="L122" i="1"/>
  <c r="L245" i="1" s="1"/>
  <c r="J122" i="1"/>
  <c r="E122" i="1"/>
  <c r="E245" i="1" s="1"/>
  <c r="N119" i="1"/>
  <c r="K119" i="1"/>
  <c r="G119" i="1"/>
  <c r="N118" i="1"/>
  <c r="K118" i="1"/>
  <c r="F118" i="1"/>
  <c r="E118" i="1"/>
  <c r="D118" i="1"/>
  <c r="N117" i="1"/>
  <c r="K117" i="1"/>
  <c r="G117" i="1"/>
  <c r="M116" i="1"/>
  <c r="N116" i="1" s="1"/>
  <c r="L116" i="1"/>
  <c r="J116" i="1"/>
  <c r="K116" i="1" s="1"/>
  <c r="I116" i="1"/>
  <c r="F116" i="1"/>
  <c r="E116" i="1"/>
  <c r="D116" i="1"/>
  <c r="C116" i="1"/>
  <c r="N115" i="1"/>
  <c r="K115" i="1"/>
  <c r="G115" i="1"/>
  <c r="N114" i="1"/>
  <c r="K114" i="1"/>
  <c r="G114" i="1"/>
  <c r="N113" i="1"/>
  <c r="K113" i="1"/>
  <c r="G113" i="1"/>
  <c r="N112" i="1"/>
  <c r="K112" i="1"/>
  <c r="G112" i="1"/>
  <c r="N111" i="1"/>
  <c r="K111" i="1"/>
  <c r="G111" i="1"/>
  <c r="N110" i="1"/>
  <c r="K110" i="1"/>
  <c r="G110" i="1"/>
  <c r="N109" i="1"/>
  <c r="K109" i="1"/>
  <c r="G109" i="1"/>
  <c r="N108" i="1"/>
  <c r="K108" i="1"/>
  <c r="G108" i="1"/>
  <c r="N107" i="1"/>
  <c r="K107" i="1"/>
  <c r="G107" i="1"/>
  <c r="N106" i="1"/>
  <c r="K106" i="1"/>
  <c r="G106" i="1"/>
  <c r="N105" i="1"/>
  <c r="K105" i="1"/>
  <c r="G105" i="1"/>
  <c r="N104" i="1"/>
  <c r="K104" i="1"/>
  <c r="G104" i="1"/>
  <c r="N103" i="1"/>
  <c r="K103" i="1"/>
  <c r="G103" i="1"/>
  <c r="N102" i="1"/>
  <c r="K102" i="1"/>
  <c r="G102" i="1"/>
  <c r="N101" i="1"/>
  <c r="K101" i="1"/>
  <c r="G101" i="1"/>
  <c r="N100" i="1"/>
  <c r="K100" i="1"/>
  <c r="G100" i="1"/>
  <c r="N99" i="1"/>
  <c r="K99" i="1"/>
  <c r="G99" i="1"/>
  <c r="N98" i="1"/>
  <c r="K98" i="1"/>
  <c r="G98" i="1"/>
  <c r="N97" i="1"/>
  <c r="K97" i="1"/>
  <c r="G97" i="1"/>
  <c r="N96" i="1"/>
  <c r="K96" i="1"/>
  <c r="G96" i="1"/>
  <c r="N95" i="1"/>
  <c r="K95" i="1"/>
  <c r="G95" i="1"/>
  <c r="N94" i="1"/>
  <c r="K94" i="1"/>
  <c r="G94" i="1"/>
  <c r="N93" i="1"/>
  <c r="K93" i="1"/>
  <c r="G93" i="1"/>
  <c r="N92" i="1"/>
  <c r="K92" i="1"/>
  <c r="G92" i="1"/>
  <c r="N91" i="1"/>
  <c r="K91" i="1"/>
  <c r="G91" i="1"/>
  <c r="N90" i="1"/>
  <c r="K90" i="1"/>
  <c r="G90" i="1"/>
  <c r="N89" i="1"/>
  <c r="K89" i="1"/>
  <c r="G89" i="1"/>
  <c r="N88" i="1"/>
  <c r="K88" i="1"/>
  <c r="G88" i="1"/>
  <c r="N87" i="1"/>
  <c r="K87" i="1"/>
  <c r="G87" i="1"/>
  <c r="N86" i="1"/>
  <c r="K86" i="1"/>
  <c r="G86" i="1"/>
  <c r="N85" i="1"/>
  <c r="K85" i="1"/>
  <c r="G85" i="1"/>
  <c r="N84" i="1"/>
  <c r="K84" i="1"/>
  <c r="G84" i="1"/>
  <c r="N83" i="1"/>
  <c r="K83" i="1"/>
  <c r="G83" i="1"/>
  <c r="N82" i="1"/>
  <c r="K82" i="1"/>
  <c r="G82" i="1"/>
  <c r="N81" i="1"/>
  <c r="K81" i="1"/>
  <c r="G81" i="1"/>
  <c r="N80" i="1"/>
  <c r="K80" i="1"/>
  <c r="G80" i="1"/>
  <c r="M79" i="1"/>
  <c r="N79" i="1" s="1"/>
  <c r="L79" i="1"/>
  <c r="J79" i="1"/>
  <c r="I79" i="1"/>
  <c r="F79" i="1"/>
  <c r="E79" i="1"/>
  <c r="D79" i="1"/>
  <c r="C79" i="1"/>
  <c r="N78" i="1"/>
  <c r="K78" i="1"/>
  <c r="G78" i="1"/>
  <c r="N77" i="1"/>
  <c r="K77" i="1"/>
  <c r="G77" i="1"/>
  <c r="N76" i="1"/>
  <c r="K76" i="1"/>
  <c r="G76" i="1"/>
  <c r="N75" i="1"/>
  <c r="K75" i="1"/>
  <c r="G75" i="1"/>
  <c r="N74" i="1"/>
  <c r="K74" i="1"/>
  <c r="G74" i="1"/>
  <c r="N73" i="1"/>
  <c r="K73" i="1"/>
  <c r="G73" i="1"/>
  <c r="N72" i="1"/>
  <c r="K72" i="1"/>
  <c r="G72" i="1"/>
  <c r="N71" i="1"/>
  <c r="K71" i="1"/>
  <c r="G71" i="1"/>
  <c r="N70" i="1"/>
  <c r="K70" i="1"/>
  <c r="G70" i="1"/>
  <c r="M69" i="1"/>
  <c r="N69" i="1" s="1"/>
  <c r="L69" i="1"/>
  <c r="J69" i="1"/>
  <c r="K69" i="1" s="1"/>
  <c r="I69" i="1"/>
  <c r="G69" i="1"/>
  <c r="F69" i="1"/>
  <c r="E69" i="1"/>
  <c r="D69" i="1"/>
  <c r="C69" i="1"/>
  <c r="N68" i="1"/>
  <c r="K68" i="1"/>
  <c r="G68" i="1"/>
  <c r="N67" i="1"/>
  <c r="K67" i="1"/>
  <c r="G67" i="1"/>
  <c r="N66" i="1"/>
  <c r="K66" i="1"/>
  <c r="G66" i="1"/>
  <c r="N65" i="1"/>
  <c r="K65" i="1"/>
  <c r="G65" i="1"/>
  <c r="N64" i="1"/>
  <c r="K64" i="1"/>
  <c r="G64" i="1"/>
  <c r="N63" i="1"/>
  <c r="K63" i="1"/>
  <c r="G63" i="1"/>
  <c r="M62" i="1"/>
  <c r="L62" i="1"/>
  <c r="J62" i="1"/>
  <c r="I62" i="1"/>
  <c r="F62" i="1"/>
  <c r="G62" i="1" s="1"/>
  <c r="E62" i="1"/>
  <c r="D62" i="1"/>
  <c r="C62" i="1"/>
  <c r="N61" i="1"/>
  <c r="K61" i="1"/>
  <c r="G61" i="1"/>
  <c r="N60" i="1"/>
  <c r="K60" i="1"/>
  <c r="G60" i="1"/>
  <c r="N59" i="1"/>
  <c r="K59" i="1"/>
  <c r="G59" i="1"/>
  <c r="M58" i="1"/>
  <c r="N58" i="1" s="1"/>
  <c r="L58" i="1"/>
  <c r="J58" i="1"/>
  <c r="K58" i="1" s="1"/>
  <c r="I58" i="1"/>
  <c r="F58" i="1"/>
  <c r="G58" i="1" s="1"/>
  <c r="E58" i="1"/>
  <c r="E57" i="1" s="1"/>
  <c r="D58" i="1"/>
  <c r="D57" i="1" s="1"/>
  <c r="C58" i="1"/>
  <c r="M57" i="1"/>
  <c r="N57" i="1" s="1"/>
  <c r="L57" i="1"/>
  <c r="I57" i="1"/>
  <c r="C57" i="1"/>
  <c r="N56" i="1"/>
  <c r="K56" i="1"/>
  <c r="G56" i="1"/>
  <c r="N55" i="1"/>
  <c r="K55" i="1"/>
  <c r="G55" i="1"/>
  <c r="N54" i="1"/>
  <c r="K54" i="1"/>
  <c r="G54" i="1"/>
  <c r="N53" i="1"/>
  <c r="K53" i="1"/>
  <c r="G53" i="1"/>
  <c r="M52" i="1"/>
  <c r="L52" i="1"/>
  <c r="L51" i="1" s="1"/>
  <c r="J52" i="1"/>
  <c r="K52" i="1" s="1"/>
  <c r="I52" i="1"/>
  <c r="I51" i="1" s="1"/>
  <c r="F52" i="1"/>
  <c r="G52" i="1" s="1"/>
  <c r="E52" i="1"/>
  <c r="D52" i="1"/>
  <c r="C52" i="1"/>
  <c r="C51" i="1" s="1"/>
  <c r="N50" i="1"/>
  <c r="K50" i="1"/>
  <c r="G50" i="1"/>
  <c r="N49" i="1"/>
  <c r="K49" i="1"/>
  <c r="G49" i="1"/>
  <c r="N48" i="1"/>
  <c r="K48" i="1"/>
  <c r="G48" i="1"/>
  <c r="M47" i="1"/>
  <c r="N47" i="1" s="1"/>
  <c r="L47" i="1"/>
  <c r="J47" i="1"/>
  <c r="K47" i="1" s="1"/>
  <c r="I47" i="1"/>
  <c r="F47" i="1"/>
  <c r="G47" i="1" s="1"/>
  <c r="E47" i="1"/>
  <c r="D47" i="1"/>
  <c r="C47" i="1"/>
  <c r="N46" i="1"/>
  <c r="K46" i="1"/>
  <c r="G46" i="1"/>
  <c r="N45" i="1"/>
  <c r="K45" i="1"/>
  <c r="G45" i="1"/>
  <c r="N44" i="1"/>
  <c r="K44" i="1"/>
  <c r="G44" i="1"/>
  <c r="N43" i="1"/>
  <c r="K43" i="1"/>
  <c r="G43" i="1"/>
  <c r="N42" i="1"/>
  <c r="K42" i="1"/>
  <c r="G42" i="1"/>
  <c r="N41" i="1"/>
  <c r="K41" i="1"/>
  <c r="G41" i="1"/>
  <c r="N40" i="1"/>
  <c r="K40" i="1"/>
  <c r="G40" i="1"/>
  <c r="N39" i="1"/>
  <c r="K39" i="1"/>
  <c r="G39" i="1"/>
  <c r="N38" i="1"/>
  <c r="K38" i="1"/>
  <c r="G38" i="1"/>
  <c r="N37" i="1"/>
  <c r="K37" i="1"/>
  <c r="G37" i="1"/>
  <c r="M36" i="1"/>
  <c r="N36" i="1" s="1"/>
  <c r="L36" i="1"/>
  <c r="J36" i="1"/>
  <c r="K36" i="1" s="1"/>
  <c r="I36" i="1"/>
  <c r="F36" i="1"/>
  <c r="E36" i="1"/>
  <c r="D36" i="1"/>
  <c r="C36" i="1"/>
  <c r="N34" i="1"/>
  <c r="K34" i="1"/>
  <c r="G34" i="1"/>
  <c r="N33" i="1"/>
  <c r="K33" i="1"/>
  <c r="G33" i="1"/>
  <c r="N32" i="1"/>
  <c r="K32" i="1"/>
  <c r="G32" i="1"/>
  <c r="M31" i="1"/>
  <c r="N31" i="1" s="1"/>
  <c r="L31" i="1"/>
  <c r="J31" i="1"/>
  <c r="I31" i="1"/>
  <c r="F31" i="1"/>
  <c r="E31" i="1"/>
  <c r="D31" i="1"/>
  <c r="C31" i="1"/>
  <c r="N30" i="1"/>
  <c r="K30" i="1"/>
  <c r="G30" i="1"/>
  <c r="N29" i="1"/>
  <c r="K29" i="1"/>
  <c r="G29" i="1"/>
  <c r="M28" i="1"/>
  <c r="N28" i="1" s="1"/>
  <c r="L28" i="1"/>
  <c r="L26" i="1" s="1"/>
  <c r="J28" i="1"/>
  <c r="K28" i="1" s="1"/>
  <c r="I28" i="1"/>
  <c r="F28" i="1"/>
  <c r="F26" i="1" s="1"/>
  <c r="G26" i="1" s="1"/>
  <c r="E28" i="1"/>
  <c r="D28" i="1"/>
  <c r="C28" i="1"/>
  <c r="C26" i="1" s="1"/>
  <c r="N27" i="1"/>
  <c r="K27" i="1"/>
  <c r="G27" i="1"/>
  <c r="M26" i="1"/>
  <c r="N26" i="1" s="1"/>
  <c r="J26" i="1"/>
  <c r="K26" i="1" s="1"/>
  <c r="I26" i="1"/>
  <c r="E26" i="1"/>
  <c r="D26" i="1"/>
  <c r="N25" i="1"/>
  <c r="K25" i="1"/>
  <c r="G25" i="1"/>
  <c r="N24" i="1"/>
  <c r="K24" i="1"/>
  <c r="G24" i="1"/>
  <c r="N23" i="1"/>
  <c r="K23" i="1"/>
  <c r="G23" i="1"/>
  <c r="N22" i="1"/>
  <c r="K22" i="1"/>
  <c r="G22" i="1"/>
  <c r="N21" i="1"/>
  <c r="K21" i="1"/>
  <c r="G21" i="1"/>
  <c r="N20" i="1"/>
  <c r="K20" i="1"/>
  <c r="G20" i="1"/>
  <c r="M19" i="1"/>
  <c r="N19" i="1" s="1"/>
  <c r="L19" i="1"/>
  <c r="L18" i="1" s="1"/>
  <c r="J19" i="1"/>
  <c r="K19" i="1" s="1"/>
  <c r="I19" i="1"/>
  <c r="F19" i="1"/>
  <c r="E19" i="1"/>
  <c r="E18" i="1" s="1"/>
  <c r="D19" i="1"/>
  <c r="C19" i="1"/>
  <c r="C18" i="1" s="1"/>
  <c r="M18" i="1"/>
  <c r="I18" i="1"/>
  <c r="D18" i="1"/>
  <c r="N17" i="1"/>
  <c r="K17" i="1"/>
  <c r="G17" i="1"/>
  <c r="N16" i="1"/>
  <c r="K16" i="1"/>
  <c r="G16" i="1"/>
  <c r="N15" i="1"/>
  <c r="K15" i="1"/>
  <c r="G15" i="1"/>
  <c r="N14" i="1"/>
  <c r="K14" i="1"/>
  <c r="G14" i="1"/>
  <c r="M13" i="1"/>
  <c r="N13" i="1" s="1"/>
  <c r="L13" i="1"/>
  <c r="J13" i="1"/>
  <c r="K13" i="1" s="1"/>
  <c r="I13" i="1"/>
  <c r="F13" i="1"/>
  <c r="E13" i="1"/>
  <c r="G13" i="1" s="1"/>
  <c r="D13" i="1"/>
  <c r="C13" i="1"/>
  <c r="N12" i="1"/>
  <c r="K12" i="1"/>
  <c r="G12" i="1"/>
  <c r="N11" i="1"/>
  <c r="K11" i="1"/>
  <c r="G11" i="1"/>
  <c r="N10" i="1"/>
  <c r="K10" i="1"/>
  <c r="G10" i="1"/>
  <c r="N9" i="1"/>
  <c r="K9" i="1"/>
  <c r="G9" i="1"/>
  <c r="N8" i="1"/>
  <c r="K8" i="1"/>
  <c r="G8" i="1"/>
  <c r="N7" i="1"/>
  <c r="K7" i="1"/>
  <c r="G7" i="1"/>
  <c r="M6" i="1"/>
  <c r="L6" i="1"/>
  <c r="J6" i="1"/>
  <c r="K6" i="1" s="1"/>
  <c r="I6" i="1"/>
  <c r="F6" i="1"/>
  <c r="G6" i="1" s="1"/>
  <c r="E6" i="1"/>
  <c r="D6" i="1"/>
  <c r="C6" i="1"/>
  <c r="M5" i="1"/>
  <c r="M35" i="1" s="1"/>
  <c r="L5" i="1"/>
  <c r="L35" i="1" s="1"/>
  <c r="J5" i="1"/>
  <c r="K5" i="1" s="1"/>
  <c r="I5" i="1"/>
  <c r="I35" i="1" s="1"/>
  <c r="F5" i="1"/>
  <c r="E5" i="1"/>
  <c r="E35" i="1" s="1"/>
  <c r="D5" i="1"/>
  <c r="D35" i="1" s="1"/>
  <c r="C5" i="1"/>
  <c r="F122" i="1" l="1"/>
  <c r="G122" i="1" s="1"/>
  <c r="D51" i="1"/>
  <c r="D120" i="1" s="1"/>
  <c r="D121" i="1" s="1"/>
  <c r="D246" i="1" s="1"/>
  <c r="G184" i="1"/>
  <c r="N184" i="1"/>
  <c r="G19" i="1"/>
  <c r="K31" i="1"/>
  <c r="G36" i="1"/>
  <c r="N62" i="1"/>
  <c r="G128" i="1"/>
  <c r="E120" i="1"/>
  <c r="E121" i="1" s="1"/>
  <c r="E246" i="1" s="1"/>
  <c r="N123" i="1"/>
  <c r="G5" i="1"/>
  <c r="N6" i="1"/>
  <c r="G31" i="1"/>
  <c r="N52" i="1"/>
  <c r="E51" i="1"/>
  <c r="K62" i="1"/>
  <c r="G79" i="1"/>
  <c r="G118" i="1"/>
  <c r="L120" i="1"/>
  <c r="L121" i="1" s="1"/>
  <c r="L246" i="1" s="1"/>
  <c r="K122" i="1"/>
  <c r="C35" i="1"/>
  <c r="N18" i="1"/>
  <c r="C120" i="1"/>
  <c r="I120" i="1"/>
  <c r="I121" i="1" s="1"/>
  <c r="I246" i="1" s="1"/>
  <c r="N35" i="1"/>
  <c r="J245" i="1"/>
  <c r="J18" i="1"/>
  <c r="K18" i="1" s="1"/>
  <c r="G28" i="1"/>
  <c r="K79" i="1"/>
  <c r="G116" i="1"/>
  <c r="F245" i="1"/>
  <c r="N5" i="1"/>
  <c r="F18" i="1"/>
  <c r="G18" i="1" s="1"/>
  <c r="J57" i="1"/>
  <c r="M51" i="1"/>
  <c r="N51" i="1" s="1"/>
  <c r="F57" i="1"/>
  <c r="G57" i="1" s="1"/>
  <c r="M122" i="1"/>
  <c r="K245" i="1" l="1"/>
  <c r="F35" i="1"/>
  <c r="G35" i="1" s="1"/>
  <c r="G245" i="1"/>
  <c r="F51" i="1"/>
  <c r="J35" i="1"/>
  <c r="K35" i="1" s="1"/>
  <c r="C121" i="1"/>
  <c r="C246" i="1" s="1"/>
  <c r="K57" i="1"/>
  <c r="J51" i="1"/>
  <c r="M120" i="1"/>
  <c r="M245" i="1"/>
  <c r="N122" i="1"/>
  <c r="G51" i="1" l="1"/>
  <c r="F120" i="1"/>
  <c r="K51" i="1"/>
  <c r="J120" i="1"/>
  <c r="N245" i="1"/>
  <c r="N120" i="1"/>
  <c r="M121" i="1"/>
  <c r="N121" i="1" s="1"/>
  <c r="K120" i="1" l="1"/>
  <c r="J121" i="1"/>
  <c r="F121" i="1"/>
  <c r="G120" i="1"/>
  <c r="M246" i="1"/>
  <c r="N246" i="1" s="1"/>
  <c r="G121" i="1" l="1"/>
  <c r="F246" i="1"/>
  <c r="G246" i="1" s="1"/>
  <c r="K121" i="1"/>
  <c r="J246" i="1"/>
  <c r="K246" i="1" s="1"/>
</calcChain>
</file>

<file path=xl/sharedStrings.xml><?xml version="1.0" encoding="utf-8"?>
<sst xmlns="http://schemas.openxmlformats.org/spreadsheetml/2006/main" count="543" uniqueCount="415">
  <si>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</si>
  <si>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</si>
  <si>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</si>
  <si>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</si>
  <si>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Уточнение декабрь</t>
  </si>
  <si>
    <t>Уточнение
 март</t>
  </si>
  <si>
    <t>Уточнение
июнь 2022</t>
  </si>
  <si>
    <t>Уточнение
август 2022</t>
  </si>
  <si>
    <t>отклонение</t>
  </si>
  <si>
    <t>Примеч.</t>
  </si>
  <si>
    <t>Уточнение июнь 2023</t>
  </si>
  <si>
    <t>Уточнение июнь 2024</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</si>
  <si>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</si>
  <si>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</si>
  <si>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</si>
  <si>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</si>
  <si>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</si>
  <si>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Письмо МРИ от 22.07.2022г. №10-25/11666</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</si>
  <si>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</si>
  <si>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</si>
  <si>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</si>
  <si>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</si>
  <si>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</si>
  <si>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</si>
  <si>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</si>
  <si>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</si>
  <si>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</si>
  <si>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</si>
  <si>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</si>
  <si>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</si>
  <si>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</si>
  <si>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 учетом фактического и ожидаемого поступления</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</si>
  <si>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</si>
  <si>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</si>
  <si>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</si>
  <si>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</si>
  <si>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</si>
  <si>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</si>
  <si>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</si>
  <si>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</si>
  <si>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</si>
  <si>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</si>
  <si>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</si>
  <si>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</si>
  <si>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</si>
  <si>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</si>
  <si>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</si>
  <si>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</si>
  <si>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</si>
  <si>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</si>
  <si>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</si>
  <si>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</si>
  <si>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</si>
  <si>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</si>
  <si>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</si>
  <si>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</si>
  <si>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</si>
  <si>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</si>
  <si>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</si>
  <si>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</si>
  <si>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</si>
  <si>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</si>
  <si>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</si>
  <si>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</si>
  <si>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</si>
  <si>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</si>
  <si>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</si>
  <si>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</si>
  <si>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</si>
  <si>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</si>
  <si>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</si>
  <si>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</si>
  <si>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</si>
  <si>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</si>
  <si>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</si>
  <si>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</si>
  <si>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</si>
  <si>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</si>
  <si>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</si>
  <si>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</si>
  <si>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</si>
  <si>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</si>
  <si>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</si>
  <si>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</si>
  <si>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</si>
  <si>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</si>
  <si>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</si>
  <si>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</si>
  <si>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</si>
  <si>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</si>
  <si>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</si>
  <si>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</si>
  <si>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</si>
  <si>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</si>
  <si>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</si>
  <si>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</si>
  <si>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 xml:space="preserve"> Уральское межрегиональное управление Росприроднадзора от 14.06.2022г. №09-05-09/9598</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</si>
  <si>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</si>
  <si>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</si>
  <si>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</si>
  <si>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</si>
  <si>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</si>
  <si>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</si>
  <si>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</si>
  <si>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</si>
  <si>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</si>
  <si>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Обращение УСЗН АМГО от 28.06.2022г. 
№3576/9, от 12.07.2022г. №3911/9 от 27.07.2022г. №4131/9</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</si>
  <si>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</si>
  <si>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</si>
  <si>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</si>
  <si>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</si>
  <si>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Обращение Управления культуры АМГО от 05.07.2022г. 
№ 476/11</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</si>
  <si>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</si>
  <si>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</si>
  <si>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</si>
  <si>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</si>
  <si>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</si>
  <si>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фактическое поступление</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</si>
  <si>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</si>
  <si>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</si>
  <si>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</si>
  <si>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</si>
  <si>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</si>
  <si>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</si>
  <si>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</si>
  <si>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</si>
  <si>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Обращение Управления образования АМГО от 14.07.2022г. 
№ 2459/10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</si>
  <si>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</si>
  <si>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</si>
  <si>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</si>
  <si>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</si>
  <si>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</si>
  <si>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</si>
  <si>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</si>
  <si>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</si>
  <si>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</si>
  <si>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</si>
  <si>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</si>
  <si>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Обращение Управления образования АМГО от 29.07.2022г. 
№ 2558/10</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</si>
  <si>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</si>
  <si>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</si>
  <si>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</si>
  <si>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</si>
  <si>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</si>
  <si>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</si>
  <si>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</si>
  <si>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</si>
  <si>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</si>
  <si>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</si>
  <si>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</si>
  <si>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</si>
  <si>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</si>
  <si>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</si>
  <si>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</si>
  <si>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</si>
  <si>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</si>
  <si>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</si>
  <si>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</si>
  <si>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</si>
  <si>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</si>
  <si>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</si>
  <si>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</si>
  <si>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</si>
  <si>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</si>
  <si>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</si>
  <si>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</si>
  <si>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</si>
  <si>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</si>
  <si>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</si>
  <si>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</si>
  <si>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</si>
  <si>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</si>
  <si>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</si>
  <si>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</si>
  <si>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</si>
  <si>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</si>
  <si>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</si>
  <si>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</si>
  <si>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</si>
  <si>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</si>
  <si>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</si>
  <si>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</si>
  <si>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</si>
  <si>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</si>
  <si>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</si>
  <si>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</si>
  <si>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</si>
  <si>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</si>
  <si>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</si>
  <si>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</si>
  <si>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ожидаемое поступление</t>
  </si>
  <si>
    <t>283 1 16 10031 04 0000 140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</si>
  <si>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</si>
  <si>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285 1 16 10031 04 0000 140</t>
  </si>
  <si>
    <t>Обращение УСЗН АМГО от 01.08.2022г. 
№ 2206/10</t>
  </si>
  <si>
    <t>288 1 16 10031 04 0000 140</t>
  </si>
  <si>
    <t>Обращение Управления образования АМГО от 15.06.2022г. 
№ 2206/10</t>
  </si>
  <si>
    <t>291 1 16 10031 04 0000 140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</si>
  <si>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</si>
  <si>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</si>
  <si>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</si>
  <si>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</si>
  <si>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</si>
  <si>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</si>
  <si>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</si>
  <si>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</si>
  <si>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</si>
  <si>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</si>
  <si>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</si>
  <si>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</si>
  <si>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</si>
  <si>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</si>
  <si>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</si>
  <si>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</si>
  <si>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</si>
  <si>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</si>
  <si>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</si>
  <si>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</si>
  <si>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</si>
  <si>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</si>
  <si>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</si>
  <si>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Обращение Администрации МГО от 08.07.2022г. №322/8</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</si>
  <si>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</si>
  <si>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</si>
  <si>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</si>
  <si>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</si>
  <si>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</si>
  <si>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</si>
  <si>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</si>
  <si>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</si>
  <si>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</si>
  <si>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</si>
  <si>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</si>
  <si>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Распоряжение Правительства ЧО от 05.07.2022г. 
№ 581-рп</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</si>
  <si>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</si>
  <si>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</si>
  <si>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</si>
  <si>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</si>
  <si>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</si>
  <si>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</si>
  <si>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</si>
  <si>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</si>
  <si>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</si>
  <si>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</si>
  <si>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</si>
  <si>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</si>
  <si>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</si>
  <si>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</si>
  <si>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</si>
  <si>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</si>
  <si>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</si>
  <si>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</si>
  <si>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</si>
  <si>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</si>
  <si>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</si>
  <si>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</si>
  <si>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</si>
  <si>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</si>
  <si>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</si>
  <si>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</si>
  <si>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</si>
  <si>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</si>
  <si>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</si>
  <si>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</si>
  <si>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</si>
  <si>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</si>
  <si>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</si>
  <si>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</si>
  <si>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</si>
  <si>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</si>
  <si>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</si>
  <si>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</si>
  <si>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</si>
  <si>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</si>
  <si>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</si>
  <si>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</si>
  <si>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</si>
  <si>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План МФ</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</si>
  <si>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</si>
  <si>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</si>
  <si>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</si>
  <si>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</si>
  <si>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</si>
  <si>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</si>
  <si>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</si>
  <si>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</si>
  <si>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</si>
  <si>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</si>
  <si>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</si>
  <si>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</si>
  <si>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</si>
  <si>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</si>
  <si>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</si>
  <si>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</si>
  <si>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</si>
  <si>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</si>
  <si>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</si>
  <si>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</si>
  <si>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</si>
  <si>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</si>
  <si>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</si>
  <si>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</si>
  <si>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</si>
  <si>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</si>
  <si>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</si>
  <si>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</si>
  <si>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</si>
  <si>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</si>
  <si>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</si>
  <si>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</si>
  <si>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</si>
  <si>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</si>
  <si>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</si>
  <si>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</si>
  <si>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</si>
  <si>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</si>
  <si>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</si>
  <si>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</si>
  <si>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</si>
  <si>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</si>
  <si>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</si>
  <si>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</si>
  <si>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</si>
  <si>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</si>
  <si>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</si>
  <si>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</si>
  <si>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</si>
  <si>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</si>
  <si>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</si>
  <si>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</si>
  <si>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</si>
  <si>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</si>
  <si>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</si>
  <si>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</si>
  <si>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</si>
  <si>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</si>
  <si>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</si>
  <si>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</si>
  <si>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</si>
  <si>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</si>
  <si>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</si>
  <si>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</si>
  <si>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</si>
  <si>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</si>
  <si>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</si>
  <si>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</si>
  <si>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</si>
  <si>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</si>
  <si>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</si>
  <si>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</si>
  <si>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</si>
  <si>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</si>
  <si>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</si>
  <si>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</si>
  <si>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</si>
  <si>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</si>
  <si>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</si>
  <si>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</si>
  <si>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</si>
  <si>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</si>
  <si>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</si>
  <si>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</si>
  <si>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</si>
  <si>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</si>
  <si>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</si>
  <si>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</si>
  <si>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</si>
  <si>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</si>
  <si>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</si>
  <si>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</si>
  <si>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</si>
  <si>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</si>
  <si>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</si>
  <si>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</si>
  <si>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</si>
  <si>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</si>
  <si>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</si>
  <si>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</si>
  <si>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</si>
  <si>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</si>
  <si>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</si>
  <si>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</si>
  <si>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</si>
  <si>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</si>
  <si>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</si>
  <si>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</si>
  <si>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</si>
  <si>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</si>
  <si>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</si>
  <si>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</si>
  <si>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Распоряжение Правительства ЧО от 21.07.2022г. 
№ 437-П</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</si>
  <si>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</si>
  <si>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</si>
  <si>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</si>
  <si>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</si>
  <si>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</si>
  <si>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</si>
  <si>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Обращение Управления ФКиС АМГО от 29.07.2022г</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</si>
  <si>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</si>
  <si>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</si>
  <si>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</si>
  <si>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</si>
  <si>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</si>
  <si>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</si>
  <si>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</si>
  <si>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</si>
  <si>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</si>
  <si>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</si>
  <si>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</si>
  <si>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Приложение 1 к реестру</t>
  </si>
  <si>
    <t>Уточнение
август 2023</t>
  </si>
  <si>
    <t>Отклонение</t>
  </si>
  <si>
    <t>Уточнение август  2024</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</si>
  <si>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</si>
  <si>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Распоряжение Правительства ЧО от 02.08.2022г. 
№ 685-рп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</si>
</sst>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8" x14ac:knownFonts="1">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 fillId="0" borderId="0"/>
    <xf numFmtId="0" fontId="11" fillId="0" borderId="0"/>
    <xf numFmtId="166" fontId="1" fillId="0" borderId="0" applyFont="0" applyFill="0" applyBorder="0" applyAlignment="0" applyProtection="0"/>
    <xf numFmtId="0" fontId="1" fillId="0" borderId="0" applyFont="0" applyFill="0" applyBorder="0" applyAlignment="0" applyProtection="0"/>
    <xf numFmtId="166" fontId="16" fillId="0" borderId="0" applyFont="0" applyFill="0" applyBorder="0" applyAlignment="0" applyProtection="0"/>
  </cellStyleXfs>
  <cellXfs count="87">
    <xf numFmtId="0" fontId="0" fillId="0" borderId="0" xfId="0"/>
    <xf numFmtId="0" fontId="2" fillId="2" borderId="0" xfId="1" applyFont="1" applyFill="1" applyAlignment="1">
      <alignment horizontal="center" vertical="center" wrapText="1"/>
    </xf>
    <xf numFmtId="0" fontId="2" fillId="2" borderId="0" xfId="1" applyFont="1" applyFill="1"/>
    <xf numFmtId="0" fontId="3" fillId="2" borderId="0" xfId="1" applyFont="1" applyFill="1"/>
    <xf numFmtId="0" fontId="4" fillId="0" borderId="0" xfId="1" applyFont="1" applyFill="1"/>
    <xf numFmtId="0" fontId="4" fillId="2" borderId="0" xfId="1" applyFont="1" applyFill="1" applyAlignment="1">
      <alignment vertical="center" wrapText="1"/>
    </xf>
    <xf numFmtId="164" fontId="5" fillId="2" borderId="0" xfId="1" applyNumberFormat="1" applyFont="1" applyFill="1" applyBorder="1" applyAlignment="1">
      <alignment horizontal="center" wrapText="1"/>
    </xf>
    <xf numFmtId="164" fontId="5"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justify" vertical="center" wrapText="1"/>
    </xf>
    <xf numFmtId="165" fontId="5"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0" fontId="6" fillId="2" borderId="0" xfId="1" applyFont="1" applyFill="1" applyAlignment="1">
      <alignment vertical="center" wrapText="1"/>
    </xf>
    <xf numFmtId="0" fontId="2" fillId="0" borderId="3" xfId="1" applyFont="1" applyFill="1" applyBorder="1" applyAlignment="1">
      <alignment horizontal="center" vertical="center" wrapText="1"/>
    </xf>
    <xf numFmtId="0" fontId="7"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0" fillId="2" borderId="0" xfId="1" applyFont="1" applyFill="1" applyAlignment="1">
      <alignment vertical="center" wrapText="1"/>
    </xf>
    <xf numFmtId="3"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5" fillId="0" borderId="2" xfId="1" applyFont="1" applyFill="1" applyBorder="1" applyAlignment="1">
      <alignment horizontal="center" vertical="center" wrapText="1"/>
    </xf>
    <xf numFmtId="0" fontId="5" fillId="0" borderId="2" xfId="1" quotePrefix="1" applyFont="1" applyFill="1" applyBorder="1" applyAlignment="1">
      <alignment horizontal="justify" vertical="center" wrapText="1"/>
    </xf>
    <xf numFmtId="0" fontId="4" fillId="3" borderId="0" xfId="1" applyFont="1" applyFill="1" applyAlignment="1">
      <alignment vertical="center" wrapText="1"/>
    </xf>
    <xf numFmtId="0" fontId="2" fillId="2" borderId="2" xfId="1" applyFont="1" applyFill="1" applyBorder="1" applyAlignment="1">
      <alignment horizontal="justify" vertical="center" wrapText="1"/>
    </xf>
    <xf numFmtId="0" fontId="5" fillId="2" borderId="2" xfId="1" quotePrefix="1" applyFont="1" applyFill="1" applyBorder="1" applyAlignment="1">
      <alignment horizontal="justify"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0" borderId="7" xfId="0" applyNumberFormat="1" applyFont="1" applyFill="1" applyBorder="1" applyAlignment="1">
      <alignment horizontal="center" vertical="center" wrapText="1"/>
    </xf>
    <xf numFmtId="0" fontId="1" fillId="0" borderId="0" xfId="1"/>
    <xf numFmtId="165" fontId="2" fillId="0"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4" fillId="2" borderId="0" xfId="1" applyNumberFormat="1" applyFont="1" applyFill="1" applyAlignment="1">
      <alignment vertical="center" wrapText="1"/>
    </xf>
    <xf numFmtId="165" fontId="5" fillId="2" borderId="2"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7" fillId="2" borderId="2" xfId="1" applyFont="1" applyFill="1" applyBorder="1" applyAlignment="1">
      <alignment horizontal="justify" vertical="center" wrapText="1"/>
    </xf>
    <xf numFmtId="0" fontId="7"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2"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7" fillId="2" borderId="2" xfId="0" applyFont="1" applyFill="1" applyBorder="1" applyAlignment="1">
      <alignment horizontal="justify" vertical="center" wrapText="1" readingOrder="1"/>
    </xf>
    <xf numFmtId="0" fontId="10" fillId="0" borderId="0" xfId="1" applyFont="1" applyFill="1" applyAlignment="1">
      <alignment vertical="center" wrapText="1"/>
    </xf>
    <xf numFmtId="165" fontId="10" fillId="0" borderId="0" xfId="1" applyNumberFormat="1" applyFont="1" applyFill="1" applyAlignment="1">
      <alignment vertical="center" wrapText="1"/>
    </xf>
    <xf numFmtId="0" fontId="12"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5"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justify" vertical="center" wrapText="1"/>
    </xf>
    <xf numFmtId="49" fontId="7" fillId="2" borderId="2" xfId="1" applyNumberFormat="1" applyFont="1" applyFill="1" applyBorder="1" applyAlignment="1" applyProtection="1">
      <alignment horizontal="justify" vertical="center" wrapText="1"/>
    </xf>
    <xf numFmtId="0" fontId="7"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7" fillId="2" borderId="4" xfId="1" applyFont="1" applyFill="1" applyBorder="1" applyAlignment="1">
      <alignment horizontal="justify" vertical="center" wrapText="1"/>
    </xf>
    <xf numFmtId="49" fontId="2" fillId="2" borderId="9" xfId="1" applyNumberFormat="1" applyFont="1" applyFill="1" applyBorder="1" applyAlignment="1" applyProtection="1">
      <alignment horizontal="center" vertical="center" wrapText="1"/>
    </xf>
    <xf numFmtId="0" fontId="4" fillId="2" borderId="0" xfId="1" applyFont="1" applyFill="1" applyAlignment="1">
      <alignment horizontal="center" vertical="center" wrapText="1"/>
    </xf>
    <xf numFmtId="0" fontId="7" fillId="2" borderId="2" xfId="1" applyNumberFormat="1" applyFont="1" applyFill="1" applyBorder="1" applyAlignment="1">
      <alignment horizontal="justify" vertical="center" wrapText="1"/>
    </xf>
    <xf numFmtId="165" fontId="2" fillId="2" borderId="4" xfId="2" applyNumberFormat="1" applyFont="1" applyFill="1" applyBorder="1" applyAlignment="1">
      <alignment horizontal="center" vertical="center" wrapText="1"/>
    </xf>
    <xf numFmtId="165" fontId="3" fillId="2" borderId="4" xfId="2" applyNumberFormat="1" applyFont="1" applyFill="1" applyBorder="1" applyAlignment="1">
      <alignment horizontal="center" vertical="center" wrapText="1"/>
    </xf>
    <xf numFmtId="0" fontId="7" fillId="2" borderId="2" xfId="1" applyFont="1" applyFill="1" applyBorder="1" applyAlignment="1">
      <alignment horizontal="center" vertical="center"/>
    </xf>
    <xf numFmtId="49" fontId="5" fillId="2" borderId="2" xfId="5" applyNumberFormat="1" applyFont="1" applyFill="1" applyBorder="1" applyAlignment="1">
      <alignment horizontal="left" vertical="center" wrapText="1"/>
    </xf>
    <xf numFmtId="0" fontId="14" fillId="2" borderId="0" xfId="1" applyFont="1" applyFill="1" applyAlignment="1">
      <alignment horizontal="justify" vertical="center" wrapText="1"/>
    </xf>
    <xf numFmtId="0" fontId="15" fillId="2" borderId="0" xfId="1" applyFont="1" applyFill="1" applyAlignment="1">
      <alignment horizontal="center" vertical="center" wrapText="1"/>
    </xf>
    <xf numFmtId="0" fontId="3" fillId="2" borderId="0" xfId="1" applyFont="1" applyFill="1" applyAlignment="1">
      <alignment horizontal="center" vertical="center" wrapText="1"/>
    </xf>
    <xf numFmtId="165" fontId="2" fillId="2" borderId="0" xfId="2" applyNumberFormat="1" applyFont="1" applyFill="1" applyBorder="1" applyAlignment="1">
      <alignment horizontal="center" vertical="center" wrapText="1"/>
    </xf>
    <xf numFmtId="165" fontId="15" fillId="2" borderId="0" xfId="1" applyNumberFormat="1" applyFont="1" applyFill="1" applyAlignment="1">
      <alignment horizontal="center" vertical="center" wrapText="1"/>
    </xf>
    <xf numFmtId="2" fontId="15" fillId="2" borderId="0" xfId="1" applyNumberFormat="1" applyFont="1" applyFill="1" applyAlignment="1">
      <alignment horizontal="center" vertical="center" wrapText="1"/>
    </xf>
    <xf numFmtId="165" fontId="4" fillId="2" borderId="2" xfId="1" applyNumberFormat="1" applyFont="1" applyFill="1" applyBorder="1" applyAlignment="1">
      <alignment horizontal="center" vertical="center" wrapText="1"/>
    </xf>
    <xf numFmtId="165" fontId="17" fillId="2" borderId="2" xfId="2" applyNumberFormat="1" applyFont="1" applyFill="1" applyBorder="1" applyAlignment="1">
      <alignment horizontal="center" vertical="center" wrapText="1"/>
    </xf>
    <xf numFmtId="165" fontId="10" fillId="2" borderId="2" xfId="1" applyNumberFormat="1" applyFont="1" applyFill="1" applyBorder="1" applyAlignment="1">
      <alignment horizontal="center" vertical="center" wrapText="1"/>
    </xf>
    <xf numFmtId="164" fontId="5"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5" fillId="2" borderId="5" xfId="5" applyNumberFormat="1" applyFont="1" applyFill="1" applyBorder="1" applyAlignment="1">
      <alignment horizontal="left" vertical="center" wrapText="1"/>
    </xf>
    <xf numFmtId="49" fontId="5" fillId="2" borderId="6" xfId="5" applyNumberFormat="1" applyFont="1" applyFill="1" applyBorder="1" applyAlignment="1">
      <alignment horizontal="left" vertical="center" wrapText="1"/>
    </xf>
    <xf numFmtId="164" fontId="2" fillId="2" borderId="1" xfId="1" applyNumberFormat="1" applyFont="1" applyFill="1" applyBorder="1" applyAlignment="1">
      <alignment horizontal="right"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361"/>
  <sheetViews>
    <sheetView tabSelected="1" zoomScale="90" zoomScaleNormal="90" workbookViewId="0">
      <pane xSplit="4" ySplit="4" topLeftCell="E245" activePane="bottomRight" state="frozen"/>
      <selection pane="topRight" activeCell="E1" sqref="E1"/>
      <selection pane="bottomLeft" activeCell="A7" sqref="A7"/>
      <selection pane="bottomRight" activeCell="I252" sqref="I252"/>
    </sheetView>
  </sheetViews>
  <sheetFormatPr defaultRowHeight="18.75" x14ac:dyDescent="0.25"/>
  <cols>
    <col min="1" max="1" width="30.140625" style="1" customWidth="1"/>
    <col min="2" max="2" width="54.140625" style="72" customWidth="1"/>
    <col min="3" max="3" width="17.140625" style="73" hidden="1" customWidth="1"/>
    <col min="4" max="4" width="3" style="73" hidden="1" customWidth="1"/>
    <col min="5" max="5" width="13.42578125" style="73" customWidth="1"/>
    <col min="6" max="6" width="14.140625" style="73" customWidth="1"/>
    <col min="7" max="7" width="12" style="73" customWidth="1"/>
    <col min="8" max="8" width="17.42578125" style="74" customWidth="1"/>
    <col min="9" max="9" width="13.42578125" style="73" customWidth="1"/>
    <col min="10" max="10" width="15.140625" style="73" customWidth="1"/>
    <col min="11" max="11" width="11" style="73" customWidth="1"/>
    <col min="12" max="12" width="13.140625" style="73" customWidth="1"/>
    <col min="13" max="13" width="14.7109375" style="73" customWidth="1"/>
    <col min="14" max="14" width="8.5703125" style="73" customWidth="1"/>
    <col min="15" max="15" width="10.140625" style="5" bestFit="1" customWidth="1"/>
    <col min="16" max="262" width="9.140625" style="5"/>
    <col min="263" max="263" width="30.140625" style="5" customWidth="1"/>
    <col min="264" max="264" width="65.7109375" style="5" customWidth="1"/>
    <col min="265" max="268" width="17.140625" style="5" customWidth="1"/>
    <col min="269" max="269" width="0" style="5" hidden="1" customWidth="1"/>
    <col min="270" max="270" width="10.140625" style="5" bestFit="1" customWidth="1"/>
    <col min="271" max="271" width="11" style="5" customWidth="1"/>
    <col min="272" max="518" width="9.140625" style="5"/>
    <col min="519" max="519" width="30.140625" style="5" customWidth="1"/>
    <col min="520" max="520" width="65.7109375" style="5" customWidth="1"/>
    <col min="521" max="524" width="17.140625" style="5" customWidth="1"/>
    <col min="525" max="525" width="0" style="5" hidden="1" customWidth="1"/>
    <col min="526" max="526" width="10.140625" style="5" bestFit="1" customWidth="1"/>
    <col min="527" max="527" width="11" style="5" customWidth="1"/>
    <col min="528" max="774" width="9.140625" style="5"/>
    <col min="775" max="775" width="30.140625" style="5" customWidth="1"/>
    <col min="776" max="776" width="65.7109375" style="5" customWidth="1"/>
    <col min="777" max="780" width="17.140625" style="5" customWidth="1"/>
    <col min="781" max="781" width="0" style="5" hidden="1" customWidth="1"/>
    <col min="782" max="782" width="10.140625" style="5" bestFit="1" customWidth="1"/>
    <col min="783" max="783" width="11" style="5" customWidth="1"/>
    <col min="784" max="1030" width="9.140625" style="5"/>
    <col min="1031" max="1031" width="30.140625" style="5" customWidth="1"/>
    <col min="1032" max="1032" width="65.7109375" style="5" customWidth="1"/>
    <col min="1033" max="1036" width="17.140625" style="5" customWidth="1"/>
    <col min="1037" max="1037" width="0" style="5" hidden="1" customWidth="1"/>
    <col min="1038" max="1038" width="10.140625" style="5" bestFit="1" customWidth="1"/>
    <col min="1039" max="1039" width="11" style="5" customWidth="1"/>
    <col min="1040" max="1286" width="9.140625" style="5"/>
    <col min="1287" max="1287" width="30.140625" style="5" customWidth="1"/>
    <col min="1288" max="1288" width="65.7109375" style="5" customWidth="1"/>
    <col min="1289" max="1292" width="17.140625" style="5" customWidth="1"/>
    <col min="1293" max="1293" width="0" style="5" hidden="1" customWidth="1"/>
    <col min="1294" max="1294" width="10.140625" style="5" bestFit="1" customWidth="1"/>
    <col min="1295" max="1295" width="11" style="5" customWidth="1"/>
    <col min="1296" max="1542" width="9.140625" style="5"/>
    <col min="1543" max="1543" width="30.140625" style="5" customWidth="1"/>
    <col min="1544" max="1544" width="65.7109375" style="5" customWidth="1"/>
    <col min="1545" max="1548" width="17.140625" style="5" customWidth="1"/>
    <col min="1549" max="1549" width="0" style="5" hidden="1" customWidth="1"/>
    <col min="1550" max="1550" width="10.140625" style="5" bestFit="1" customWidth="1"/>
    <col min="1551" max="1551" width="11" style="5" customWidth="1"/>
    <col min="1552" max="1798" width="9.140625" style="5"/>
    <col min="1799" max="1799" width="30.140625" style="5" customWidth="1"/>
    <col min="1800" max="1800" width="65.7109375" style="5" customWidth="1"/>
    <col min="1801" max="1804" width="17.140625" style="5" customWidth="1"/>
    <col min="1805" max="1805" width="0" style="5" hidden="1" customWidth="1"/>
    <col min="1806" max="1806" width="10.140625" style="5" bestFit="1" customWidth="1"/>
    <col min="1807" max="1807" width="11" style="5" customWidth="1"/>
    <col min="1808" max="2054" width="9.140625" style="5"/>
    <col min="2055" max="2055" width="30.140625" style="5" customWidth="1"/>
    <col min="2056" max="2056" width="65.7109375" style="5" customWidth="1"/>
    <col min="2057" max="2060" width="17.140625" style="5" customWidth="1"/>
    <col min="2061" max="2061" width="0" style="5" hidden="1" customWidth="1"/>
    <col min="2062" max="2062" width="10.140625" style="5" bestFit="1" customWidth="1"/>
    <col min="2063" max="2063" width="11" style="5" customWidth="1"/>
    <col min="2064" max="2310" width="9.140625" style="5"/>
    <col min="2311" max="2311" width="30.140625" style="5" customWidth="1"/>
    <col min="2312" max="2312" width="65.7109375" style="5" customWidth="1"/>
    <col min="2313" max="2316" width="17.140625" style="5" customWidth="1"/>
    <col min="2317" max="2317" width="0" style="5" hidden="1" customWidth="1"/>
    <col min="2318" max="2318" width="10.140625" style="5" bestFit="1" customWidth="1"/>
    <col min="2319" max="2319" width="11" style="5" customWidth="1"/>
    <col min="2320" max="2566" width="9.140625" style="5"/>
    <col min="2567" max="2567" width="30.140625" style="5" customWidth="1"/>
    <col min="2568" max="2568" width="65.7109375" style="5" customWidth="1"/>
    <col min="2569" max="2572" width="17.140625" style="5" customWidth="1"/>
    <col min="2573" max="2573" width="0" style="5" hidden="1" customWidth="1"/>
    <col min="2574" max="2574" width="10.140625" style="5" bestFit="1" customWidth="1"/>
    <col min="2575" max="2575" width="11" style="5" customWidth="1"/>
    <col min="2576" max="2822" width="9.140625" style="5"/>
    <col min="2823" max="2823" width="30.140625" style="5" customWidth="1"/>
    <col min="2824" max="2824" width="65.7109375" style="5" customWidth="1"/>
    <col min="2825" max="2828" width="17.140625" style="5" customWidth="1"/>
    <col min="2829" max="2829" width="0" style="5" hidden="1" customWidth="1"/>
    <col min="2830" max="2830" width="10.140625" style="5" bestFit="1" customWidth="1"/>
    <col min="2831" max="2831" width="11" style="5" customWidth="1"/>
    <col min="2832" max="3078" width="9.140625" style="5"/>
    <col min="3079" max="3079" width="30.140625" style="5" customWidth="1"/>
    <col min="3080" max="3080" width="65.7109375" style="5" customWidth="1"/>
    <col min="3081" max="3084" width="17.140625" style="5" customWidth="1"/>
    <col min="3085" max="3085" width="0" style="5" hidden="1" customWidth="1"/>
    <col min="3086" max="3086" width="10.140625" style="5" bestFit="1" customWidth="1"/>
    <col min="3087" max="3087" width="11" style="5" customWidth="1"/>
    <col min="3088" max="3334" width="9.140625" style="5"/>
    <col min="3335" max="3335" width="30.140625" style="5" customWidth="1"/>
    <col min="3336" max="3336" width="65.7109375" style="5" customWidth="1"/>
    <col min="3337" max="3340" width="17.140625" style="5" customWidth="1"/>
    <col min="3341" max="3341" width="0" style="5" hidden="1" customWidth="1"/>
    <col min="3342" max="3342" width="10.140625" style="5" bestFit="1" customWidth="1"/>
    <col min="3343" max="3343" width="11" style="5" customWidth="1"/>
    <col min="3344" max="3590" width="9.140625" style="5"/>
    <col min="3591" max="3591" width="30.140625" style="5" customWidth="1"/>
    <col min="3592" max="3592" width="65.7109375" style="5" customWidth="1"/>
    <col min="3593" max="3596" width="17.140625" style="5" customWidth="1"/>
    <col min="3597" max="3597" width="0" style="5" hidden="1" customWidth="1"/>
    <col min="3598" max="3598" width="10.140625" style="5" bestFit="1" customWidth="1"/>
    <col min="3599" max="3599" width="11" style="5" customWidth="1"/>
    <col min="3600" max="3846" width="9.140625" style="5"/>
    <col min="3847" max="3847" width="30.140625" style="5" customWidth="1"/>
    <col min="3848" max="3848" width="65.7109375" style="5" customWidth="1"/>
    <col min="3849" max="3852" width="17.140625" style="5" customWidth="1"/>
    <col min="3853" max="3853" width="0" style="5" hidden="1" customWidth="1"/>
    <col min="3854" max="3854" width="10.140625" style="5" bestFit="1" customWidth="1"/>
    <col min="3855" max="3855" width="11" style="5" customWidth="1"/>
    <col min="3856" max="4102" width="9.140625" style="5"/>
    <col min="4103" max="4103" width="30.140625" style="5" customWidth="1"/>
    <col min="4104" max="4104" width="65.7109375" style="5" customWidth="1"/>
    <col min="4105" max="4108" width="17.140625" style="5" customWidth="1"/>
    <col min="4109" max="4109" width="0" style="5" hidden="1" customWidth="1"/>
    <col min="4110" max="4110" width="10.140625" style="5" bestFit="1" customWidth="1"/>
    <col min="4111" max="4111" width="11" style="5" customWidth="1"/>
    <col min="4112" max="4358" width="9.140625" style="5"/>
    <col min="4359" max="4359" width="30.140625" style="5" customWidth="1"/>
    <col min="4360" max="4360" width="65.7109375" style="5" customWidth="1"/>
    <col min="4361" max="4364" width="17.140625" style="5" customWidth="1"/>
    <col min="4365" max="4365" width="0" style="5" hidden="1" customWidth="1"/>
    <col min="4366" max="4366" width="10.140625" style="5" bestFit="1" customWidth="1"/>
    <col min="4367" max="4367" width="11" style="5" customWidth="1"/>
    <col min="4368" max="4614" width="9.140625" style="5"/>
    <col min="4615" max="4615" width="30.140625" style="5" customWidth="1"/>
    <col min="4616" max="4616" width="65.7109375" style="5" customWidth="1"/>
    <col min="4617" max="4620" width="17.140625" style="5" customWidth="1"/>
    <col min="4621" max="4621" width="0" style="5" hidden="1" customWidth="1"/>
    <col min="4622" max="4622" width="10.140625" style="5" bestFit="1" customWidth="1"/>
    <col min="4623" max="4623" width="11" style="5" customWidth="1"/>
    <col min="4624" max="4870" width="9.140625" style="5"/>
    <col min="4871" max="4871" width="30.140625" style="5" customWidth="1"/>
    <col min="4872" max="4872" width="65.7109375" style="5" customWidth="1"/>
    <col min="4873" max="4876" width="17.140625" style="5" customWidth="1"/>
    <col min="4877" max="4877" width="0" style="5" hidden="1" customWidth="1"/>
    <col min="4878" max="4878" width="10.140625" style="5" bestFit="1" customWidth="1"/>
    <col min="4879" max="4879" width="11" style="5" customWidth="1"/>
    <col min="4880" max="5126" width="9.140625" style="5"/>
    <col min="5127" max="5127" width="30.140625" style="5" customWidth="1"/>
    <col min="5128" max="5128" width="65.7109375" style="5" customWidth="1"/>
    <col min="5129" max="5132" width="17.140625" style="5" customWidth="1"/>
    <col min="5133" max="5133" width="0" style="5" hidden="1" customWidth="1"/>
    <col min="5134" max="5134" width="10.140625" style="5" bestFit="1" customWidth="1"/>
    <col min="5135" max="5135" width="11" style="5" customWidth="1"/>
    <col min="5136" max="5382" width="9.140625" style="5"/>
    <col min="5383" max="5383" width="30.140625" style="5" customWidth="1"/>
    <col min="5384" max="5384" width="65.7109375" style="5" customWidth="1"/>
    <col min="5385" max="5388" width="17.140625" style="5" customWidth="1"/>
    <col min="5389" max="5389" width="0" style="5" hidden="1" customWidth="1"/>
    <col min="5390" max="5390" width="10.140625" style="5" bestFit="1" customWidth="1"/>
    <col min="5391" max="5391" width="11" style="5" customWidth="1"/>
    <col min="5392" max="5638" width="9.140625" style="5"/>
    <col min="5639" max="5639" width="30.140625" style="5" customWidth="1"/>
    <col min="5640" max="5640" width="65.7109375" style="5" customWidth="1"/>
    <col min="5641" max="5644" width="17.140625" style="5" customWidth="1"/>
    <col min="5645" max="5645" width="0" style="5" hidden="1" customWidth="1"/>
    <col min="5646" max="5646" width="10.140625" style="5" bestFit="1" customWidth="1"/>
    <col min="5647" max="5647" width="11" style="5" customWidth="1"/>
    <col min="5648" max="5894" width="9.140625" style="5"/>
    <col min="5895" max="5895" width="30.140625" style="5" customWidth="1"/>
    <col min="5896" max="5896" width="65.7109375" style="5" customWidth="1"/>
    <col min="5897" max="5900" width="17.140625" style="5" customWidth="1"/>
    <col min="5901" max="5901" width="0" style="5" hidden="1" customWidth="1"/>
    <col min="5902" max="5902" width="10.140625" style="5" bestFit="1" customWidth="1"/>
    <col min="5903" max="5903" width="11" style="5" customWidth="1"/>
    <col min="5904" max="6150" width="9.140625" style="5"/>
    <col min="6151" max="6151" width="30.140625" style="5" customWidth="1"/>
    <col min="6152" max="6152" width="65.7109375" style="5" customWidth="1"/>
    <col min="6153" max="6156" width="17.140625" style="5" customWidth="1"/>
    <col min="6157" max="6157" width="0" style="5" hidden="1" customWidth="1"/>
    <col min="6158" max="6158" width="10.140625" style="5" bestFit="1" customWidth="1"/>
    <col min="6159" max="6159" width="11" style="5" customWidth="1"/>
    <col min="6160" max="6406" width="9.140625" style="5"/>
    <col min="6407" max="6407" width="30.140625" style="5" customWidth="1"/>
    <col min="6408" max="6408" width="65.7109375" style="5" customWidth="1"/>
    <col min="6409" max="6412" width="17.140625" style="5" customWidth="1"/>
    <col min="6413" max="6413" width="0" style="5" hidden="1" customWidth="1"/>
    <col min="6414" max="6414" width="10.140625" style="5" bestFit="1" customWidth="1"/>
    <col min="6415" max="6415" width="11" style="5" customWidth="1"/>
    <col min="6416" max="6662" width="9.140625" style="5"/>
    <col min="6663" max="6663" width="30.140625" style="5" customWidth="1"/>
    <col min="6664" max="6664" width="65.7109375" style="5" customWidth="1"/>
    <col min="6665" max="6668" width="17.140625" style="5" customWidth="1"/>
    <col min="6669" max="6669" width="0" style="5" hidden="1" customWidth="1"/>
    <col min="6670" max="6670" width="10.140625" style="5" bestFit="1" customWidth="1"/>
    <col min="6671" max="6671" width="11" style="5" customWidth="1"/>
    <col min="6672" max="6918" width="9.140625" style="5"/>
    <col min="6919" max="6919" width="30.140625" style="5" customWidth="1"/>
    <col min="6920" max="6920" width="65.7109375" style="5" customWidth="1"/>
    <col min="6921" max="6924" width="17.140625" style="5" customWidth="1"/>
    <col min="6925" max="6925" width="0" style="5" hidden="1" customWidth="1"/>
    <col min="6926" max="6926" width="10.140625" style="5" bestFit="1" customWidth="1"/>
    <col min="6927" max="6927" width="11" style="5" customWidth="1"/>
    <col min="6928" max="7174" width="9.140625" style="5"/>
    <col min="7175" max="7175" width="30.140625" style="5" customWidth="1"/>
    <col min="7176" max="7176" width="65.7109375" style="5" customWidth="1"/>
    <col min="7177" max="7180" width="17.140625" style="5" customWidth="1"/>
    <col min="7181" max="7181" width="0" style="5" hidden="1" customWidth="1"/>
    <col min="7182" max="7182" width="10.140625" style="5" bestFit="1" customWidth="1"/>
    <col min="7183" max="7183" width="11" style="5" customWidth="1"/>
    <col min="7184" max="7430" width="9.140625" style="5"/>
    <col min="7431" max="7431" width="30.140625" style="5" customWidth="1"/>
    <col min="7432" max="7432" width="65.7109375" style="5" customWidth="1"/>
    <col min="7433" max="7436" width="17.140625" style="5" customWidth="1"/>
    <col min="7437" max="7437" width="0" style="5" hidden="1" customWidth="1"/>
    <col min="7438" max="7438" width="10.140625" style="5" bestFit="1" customWidth="1"/>
    <col min="7439" max="7439" width="11" style="5" customWidth="1"/>
    <col min="7440" max="7686" width="9.140625" style="5"/>
    <col min="7687" max="7687" width="30.140625" style="5" customWidth="1"/>
    <col min="7688" max="7688" width="65.7109375" style="5" customWidth="1"/>
    <col min="7689" max="7692" width="17.140625" style="5" customWidth="1"/>
    <col min="7693" max="7693" width="0" style="5" hidden="1" customWidth="1"/>
    <col min="7694" max="7694" width="10.140625" style="5" bestFit="1" customWidth="1"/>
    <col min="7695" max="7695" width="11" style="5" customWidth="1"/>
    <col min="7696" max="7942" width="9.140625" style="5"/>
    <col min="7943" max="7943" width="30.140625" style="5" customWidth="1"/>
    <col min="7944" max="7944" width="65.7109375" style="5" customWidth="1"/>
    <col min="7945" max="7948" width="17.140625" style="5" customWidth="1"/>
    <col min="7949" max="7949" width="0" style="5" hidden="1" customWidth="1"/>
    <col min="7950" max="7950" width="10.140625" style="5" bestFit="1" customWidth="1"/>
    <col min="7951" max="7951" width="11" style="5" customWidth="1"/>
    <col min="7952" max="8198" width="9.140625" style="5"/>
    <col min="8199" max="8199" width="30.140625" style="5" customWidth="1"/>
    <col min="8200" max="8200" width="65.7109375" style="5" customWidth="1"/>
    <col min="8201" max="8204" width="17.140625" style="5" customWidth="1"/>
    <col min="8205" max="8205" width="0" style="5" hidden="1" customWidth="1"/>
    <col min="8206" max="8206" width="10.140625" style="5" bestFit="1" customWidth="1"/>
    <col min="8207" max="8207" width="11" style="5" customWidth="1"/>
    <col min="8208" max="8454" width="9.140625" style="5"/>
    <col min="8455" max="8455" width="30.140625" style="5" customWidth="1"/>
    <col min="8456" max="8456" width="65.7109375" style="5" customWidth="1"/>
    <col min="8457" max="8460" width="17.140625" style="5" customWidth="1"/>
    <col min="8461" max="8461" width="0" style="5" hidden="1" customWidth="1"/>
    <col min="8462" max="8462" width="10.140625" style="5" bestFit="1" customWidth="1"/>
    <col min="8463" max="8463" width="11" style="5" customWidth="1"/>
    <col min="8464" max="8710" width="9.140625" style="5"/>
    <col min="8711" max="8711" width="30.140625" style="5" customWidth="1"/>
    <col min="8712" max="8712" width="65.7109375" style="5" customWidth="1"/>
    <col min="8713" max="8716" width="17.140625" style="5" customWidth="1"/>
    <col min="8717" max="8717" width="0" style="5" hidden="1" customWidth="1"/>
    <col min="8718" max="8718" width="10.140625" style="5" bestFit="1" customWidth="1"/>
    <col min="8719" max="8719" width="11" style="5" customWidth="1"/>
    <col min="8720" max="8966" width="9.140625" style="5"/>
    <col min="8967" max="8967" width="30.140625" style="5" customWidth="1"/>
    <col min="8968" max="8968" width="65.7109375" style="5" customWidth="1"/>
    <col min="8969" max="8972" width="17.140625" style="5" customWidth="1"/>
    <col min="8973" max="8973" width="0" style="5" hidden="1" customWidth="1"/>
    <col min="8974" max="8974" width="10.140625" style="5" bestFit="1" customWidth="1"/>
    <col min="8975" max="8975" width="11" style="5" customWidth="1"/>
    <col min="8976" max="9222" width="9.140625" style="5"/>
    <col min="9223" max="9223" width="30.140625" style="5" customWidth="1"/>
    <col min="9224" max="9224" width="65.7109375" style="5" customWidth="1"/>
    <col min="9225" max="9228" width="17.140625" style="5" customWidth="1"/>
    <col min="9229" max="9229" width="0" style="5" hidden="1" customWidth="1"/>
    <col min="9230" max="9230" width="10.140625" style="5" bestFit="1" customWidth="1"/>
    <col min="9231" max="9231" width="11" style="5" customWidth="1"/>
    <col min="9232" max="9478" width="9.140625" style="5"/>
    <col min="9479" max="9479" width="30.140625" style="5" customWidth="1"/>
    <col min="9480" max="9480" width="65.7109375" style="5" customWidth="1"/>
    <col min="9481" max="9484" width="17.140625" style="5" customWidth="1"/>
    <col min="9485" max="9485" width="0" style="5" hidden="1" customWidth="1"/>
    <col min="9486" max="9486" width="10.140625" style="5" bestFit="1" customWidth="1"/>
    <col min="9487" max="9487" width="11" style="5" customWidth="1"/>
    <col min="9488" max="9734" width="9.140625" style="5"/>
    <col min="9735" max="9735" width="30.140625" style="5" customWidth="1"/>
    <col min="9736" max="9736" width="65.7109375" style="5" customWidth="1"/>
    <col min="9737" max="9740" width="17.140625" style="5" customWidth="1"/>
    <col min="9741" max="9741" width="0" style="5" hidden="1" customWidth="1"/>
    <col min="9742" max="9742" width="10.140625" style="5" bestFit="1" customWidth="1"/>
    <col min="9743" max="9743" width="11" style="5" customWidth="1"/>
    <col min="9744" max="9990" width="9.140625" style="5"/>
    <col min="9991" max="9991" width="30.140625" style="5" customWidth="1"/>
    <col min="9992" max="9992" width="65.7109375" style="5" customWidth="1"/>
    <col min="9993" max="9996" width="17.140625" style="5" customWidth="1"/>
    <col min="9997" max="9997" width="0" style="5" hidden="1" customWidth="1"/>
    <col min="9998" max="9998" width="10.140625" style="5" bestFit="1" customWidth="1"/>
    <col min="9999" max="9999" width="11" style="5" customWidth="1"/>
    <col min="10000" max="10246" width="9.140625" style="5"/>
    <col min="10247" max="10247" width="30.140625" style="5" customWidth="1"/>
    <col min="10248" max="10248" width="65.7109375" style="5" customWidth="1"/>
    <col min="10249" max="10252" width="17.140625" style="5" customWidth="1"/>
    <col min="10253" max="10253" width="0" style="5" hidden="1" customWidth="1"/>
    <col min="10254" max="10254" width="10.140625" style="5" bestFit="1" customWidth="1"/>
    <col min="10255" max="10255" width="11" style="5" customWidth="1"/>
    <col min="10256" max="10502" width="9.140625" style="5"/>
    <col min="10503" max="10503" width="30.140625" style="5" customWidth="1"/>
    <col min="10504" max="10504" width="65.7109375" style="5" customWidth="1"/>
    <col min="10505" max="10508" width="17.140625" style="5" customWidth="1"/>
    <col min="10509" max="10509" width="0" style="5" hidden="1" customWidth="1"/>
    <col min="10510" max="10510" width="10.140625" style="5" bestFit="1" customWidth="1"/>
    <col min="10511" max="10511" width="11" style="5" customWidth="1"/>
    <col min="10512" max="10758" width="9.140625" style="5"/>
    <col min="10759" max="10759" width="30.140625" style="5" customWidth="1"/>
    <col min="10760" max="10760" width="65.7109375" style="5" customWidth="1"/>
    <col min="10761" max="10764" width="17.140625" style="5" customWidth="1"/>
    <col min="10765" max="10765" width="0" style="5" hidden="1" customWidth="1"/>
    <col min="10766" max="10766" width="10.140625" style="5" bestFit="1" customWidth="1"/>
    <col min="10767" max="10767" width="11" style="5" customWidth="1"/>
    <col min="10768" max="11014" width="9.140625" style="5"/>
    <col min="11015" max="11015" width="30.140625" style="5" customWidth="1"/>
    <col min="11016" max="11016" width="65.7109375" style="5" customWidth="1"/>
    <col min="11017" max="11020" width="17.140625" style="5" customWidth="1"/>
    <col min="11021" max="11021" width="0" style="5" hidden="1" customWidth="1"/>
    <col min="11022" max="11022" width="10.140625" style="5" bestFit="1" customWidth="1"/>
    <col min="11023" max="11023" width="11" style="5" customWidth="1"/>
    <col min="11024" max="11270" width="9.140625" style="5"/>
    <col min="11271" max="11271" width="30.140625" style="5" customWidth="1"/>
    <col min="11272" max="11272" width="65.7109375" style="5" customWidth="1"/>
    <col min="11273" max="11276" width="17.140625" style="5" customWidth="1"/>
    <col min="11277" max="11277" width="0" style="5" hidden="1" customWidth="1"/>
    <col min="11278" max="11278" width="10.140625" style="5" bestFit="1" customWidth="1"/>
    <col min="11279" max="11279" width="11" style="5" customWidth="1"/>
    <col min="11280" max="11526" width="9.140625" style="5"/>
    <col min="11527" max="11527" width="30.140625" style="5" customWidth="1"/>
    <col min="11528" max="11528" width="65.7109375" style="5" customWidth="1"/>
    <col min="11529" max="11532" width="17.140625" style="5" customWidth="1"/>
    <col min="11533" max="11533" width="0" style="5" hidden="1" customWidth="1"/>
    <col min="11534" max="11534" width="10.140625" style="5" bestFit="1" customWidth="1"/>
    <col min="11535" max="11535" width="11" style="5" customWidth="1"/>
    <col min="11536" max="11782" width="9.140625" style="5"/>
    <col min="11783" max="11783" width="30.140625" style="5" customWidth="1"/>
    <col min="11784" max="11784" width="65.7109375" style="5" customWidth="1"/>
    <col min="11785" max="11788" width="17.140625" style="5" customWidth="1"/>
    <col min="11789" max="11789" width="0" style="5" hidden="1" customWidth="1"/>
    <col min="11790" max="11790" width="10.140625" style="5" bestFit="1" customWidth="1"/>
    <col min="11791" max="11791" width="11" style="5" customWidth="1"/>
    <col min="11792" max="12038" width="9.140625" style="5"/>
    <col min="12039" max="12039" width="30.140625" style="5" customWidth="1"/>
    <col min="12040" max="12040" width="65.7109375" style="5" customWidth="1"/>
    <col min="12041" max="12044" width="17.140625" style="5" customWidth="1"/>
    <col min="12045" max="12045" width="0" style="5" hidden="1" customWidth="1"/>
    <col min="12046" max="12046" width="10.140625" style="5" bestFit="1" customWidth="1"/>
    <col min="12047" max="12047" width="11" style="5" customWidth="1"/>
    <col min="12048" max="12294" width="9.140625" style="5"/>
    <col min="12295" max="12295" width="30.140625" style="5" customWidth="1"/>
    <col min="12296" max="12296" width="65.7109375" style="5" customWidth="1"/>
    <col min="12297" max="12300" width="17.140625" style="5" customWidth="1"/>
    <col min="12301" max="12301" width="0" style="5" hidden="1" customWidth="1"/>
    <col min="12302" max="12302" width="10.140625" style="5" bestFit="1" customWidth="1"/>
    <col min="12303" max="12303" width="11" style="5" customWidth="1"/>
    <col min="12304" max="12550" width="9.140625" style="5"/>
    <col min="12551" max="12551" width="30.140625" style="5" customWidth="1"/>
    <col min="12552" max="12552" width="65.7109375" style="5" customWidth="1"/>
    <col min="12553" max="12556" width="17.140625" style="5" customWidth="1"/>
    <col min="12557" max="12557" width="0" style="5" hidden="1" customWidth="1"/>
    <col min="12558" max="12558" width="10.140625" style="5" bestFit="1" customWidth="1"/>
    <col min="12559" max="12559" width="11" style="5" customWidth="1"/>
    <col min="12560" max="12806" width="9.140625" style="5"/>
    <col min="12807" max="12807" width="30.140625" style="5" customWidth="1"/>
    <col min="12808" max="12808" width="65.7109375" style="5" customWidth="1"/>
    <col min="12809" max="12812" width="17.140625" style="5" customWidth="1"/>
    <col min="12813" max="12813" width="0" style="5" hidden="1" customWidth="1"/>
    <col min="12814" max="12814" width="10.140625" style="5" bestFit="1" customWidth="1"/>
    <col min="12815" max="12815" width="11" style="5" customWidth="1"/>
    <col min="12816" max="13062" width="9.140625" style="5"/>
    <col min="13063" max="13063" width="30.140625" style="5" customWidth="1"/>
    <col min="13064" max="13064" width="65.7109375" style="5" customWidth="1"/>
    <col min="13065" max="13068" width="17.140625" style="5" customWidth="1"/>
    <col min="13069" max="13069" width="0" style="5" hidden="1" customWidth="1"/>
    <col min="13070" max="13070" width="10.140625" style="5" bestFit="1" customWidth="1"/>
    <col min="13071" max="13071" width="11" style="5" customWidth="1"/>
    <col min="13072" max="13318" width="9.140625" style="5"/>
    <col min="13319" max="13319" width="30.140625" style="5" customWidth="1"/>
    <col min="13320" max="13320" width="65.7109375" style="5" customWidth="1"/>
    <col min="13321" max="13324" width="17.140625" style="5" customWidth="1"/>
    <col min="13325" max="13325" width="0" style="5" hidden="1" customWidth="1"/>
    <col min="13326" max="13326" width="10.140625" style="5" bestFit="1" customWidth="1"/>
    <col min="13327" max="13327" width="11" style="5" customWidth="1"/>
    <col min="13328" max="13574" width="9.140625" style="5"/>
    <col min="13575" max="13575" width="30.140625" style="5" customWidth="1"/>
    <col min="13576" max="13576" width="65.7109375" style="5" customWidth="1"/>
    <col min="13577" max="13580" width="17.140625" style="5" customWidth="1"/>
    <col min="13581" max="13581" width="0" style="5" hidden="1" customWidth="1"/>
    <col min="13582" max="13582" width="10.140625" style="5" bestFit="1" customWidth="1"/>
    <col min="13583" max="13583" width="11" style="5" customWidth="1"/>
    <col min="13584" max="13830" width="9.140625" style="5"/>
    <col min="13831" max="13831" width="30.140625" style="5" customWidth="1"/>
    <col min="13832" max="13832" width="65.7109375" style="5" customWidth="1"/>
    <col min="13833" max="13836" width="17.140625" style="5" customWidth="1"/>
    <col min="13837" max="13837" width="0" style="5" hidden="1" customWidth="1"/>
    <col min="13838" max="13838" width="10.140625" style="5" bestFit="1" customWidth="1"/>
    <col min="13839" max="13839" width="11" style="5" customWidth="1"/>
    <col min="13840" max="14086" width="9.140625" style="5"/>
    <col min="14087" max="14087" width="30.140625" style="5" customWidth="1"/>
    <col min="14088" max="14088" width="65.7109375" style="5" customWidth="1"/>
    <col min="14089" max="14092" width="17.140625" style="5" customWidth="1"/>
    <col min="14093" max="14093" width="0" style="5" hidden="1" customWidth="1"/>
    <col min="14094" max="14094" width="10.140625" style="5" bestFit="1" customWidth="1"/>
    <col min="14095" max="14095" width="11" style="5" customWidth="1"/>
    <col min="14096" max="14342" width="9.140625" style="5"/>
    <col min="14343" max="14343" width="30.140625" style="5" customWidth="1"/>
    <col min="14344" max="14344" width="65.7109375" style="5" customWidth="1"/>
    <col min="14345" max="14348" width="17.140625" style="5" customWidth="1"/>
    <col min="14349" max="14349" width="0" style="5" hidden="1" customWidth="1"/>
    <col min="14350" max="14350" width="10.140625" style="5" bestFit="1" customWidth="1"/>
    <col min="14351" max="14351" width="11" style="5" customWidth="1"/>
    <col min="14352" max="14598" width="9.140625" style="5"/>
    <col min="14599" max="14599" width="30.140625" style="5" customWidth="1"/>
    <col min="14600" max="14600" width="65.7109375" style="5" customWidth="1"/>
    <col min="14601" max="14604" width="17.140625" style="5" customWidth="1"/>
    <col min="14605" max="14605" width="0" style="5" hidden="1" customWidth="1"/>
    <col min="14606" max="14606" width="10.140625" style="5" bestFit="1" customWidth="1"/>
    <col min="14607" max="14607" width="11" style="5" customWidth="1"/>
    <col min="14608" max="14854" width="9.140625" style="5"/>
    <col min="14855" max="14855" width="30.140625" style="5" customWidth="1"/>
    <col min="14856" max="14856" width="65.7109375" style="5" customWidth="1"/>
    <col min="14857" max="14860" width="17.140625" style="5" customWidth="1"/>
    <col min="14861" max="14861" width="0" style="5" hidden="1" customWidth="1"/>
    <col min="14862" max="14862" width="10.140625" style="5" bestFit="1" customWidth="1"/>
    <col min="14863" max="14863" width="11" style="5" customWidth="1"/>
    <col min="14864" max="15110" width="9.140625" style="5"/>
    <col min="15111" max="15111" width="30.140625" style="5" customWidth="1"/>
    <col min="15112" max="15112" width="65.7109375" style="5" customWidth="1"/>
    <col min="15113" max="15116" width="17.140625" style="5" customWidth="1"/>
    <col min="15117" max="15117" width="0" style="5" hidden="1" customWidth="1"/>
    <col min="15118" max="15118" width="10.140625" style="5" bestFit="1" customWidth="1"/>
    <col min="15119" max="15119" width="11" style="5" customWidth="1"/>
    <col min="15120" max="15366" width="9.140625" style="5"/>
    <col min="15367" max="15367" width="30.140625" style="5" customWidth="1"/>
    <col min="15368" max="15368" width="65.7109375" style="5" customWidth="1"/>
    <col min="15369" max="15372" width="17.140625" style="5" customWidth="1"/>
    <col min="15373" max="15373" width="0" style="5" hidden="1" customWidth="1"/>
    <col min="15374" max="15374" width="10.140625" style="5" bestFit="1" customWidth="1"/>
    <col min="15375" max="15375" width="11" style="5" customWidth="1"/>
    <col min="15376" max="15622" width="9.140625" style="5"/>
    <col min="15623" max="15623" width="30.140625" style="5" customWidth="1"/>
    <col min="15624" max="15624" width="65.7109375" style="5" customWidth="1"/>
    <col min="15625" max="15628" width="17.140625" style="5" customWidth="1"/>
    <col min="15629" max="15629" width="0" style="5" hidden="1" customWidth="1"/>
    <col min="15630" max="15630" width="10.140625" style="5" bestFit="1" customWidth="1"/>
    <col min="15631" max="15631" width="11" style="5" customWidth="1"/>
    <col min="15632" max="15878" width="9.140625" style="5"/>
    <col min="15879" max="15879" width="30.140625" style="5" customWidth="1"/>
    <col min="15880" max="15880" width="65.7109375" style="5" customWidth="1"/>
    <col min="15881" max="15884" width="17.140625" style="5" customWidth="1"/>
    <col min="15885" max="15885" width="0" style="5" hidden="1" customWidth="1"/>
    <col min="15886" max="15886" width="10.140625" style="5" bestFit="1" customWidth="1"/>
    <col min="15887" max="15887" width="11" style="5" customWidth="1"/>
    <col min="15888" max="16134" width="9.140625" style="5"/>
    <col min="16135" max="16135" width="30.140625" style="5" customWidth="1"/>
    <col min="16136" max="16136" width="65.7109375" style="5" customWidth="1"/>
    <col min="16137" max="16140" width="17.140625" style="5" customWidth="1"/>
    <col min="16141" max="16141" width="0" style="5" hidden="1" customWidth="1"/>
    <col min="16142" max="16142" width="10.140625" style="5" bestFit="1" customWidth="1"/>
    <col min="16143" max="16143" width="11" style="5" customWidth="1"/>
    <col min="16144" max="16384" width="9.140625" style="5"/>
  </cols>
  <sheetData>
    <row r="1" spans="1:248" s="4" customFormat="1" ht="15.75" x14ac:dyDescent="0.25">
      <c r="A1" s="1"/>
      <c r="B1" s="1"/>
      <c r="C1" s="2"/>
      <c r="D1" s="2"/>
      <c r="E1" s="2"/>
      <c r="F1" s="2"/>
      <c r="G1" s="2"/>
      <c r="H1" s="3"/>
      <c r="I1" s="2"/>
      <c r="J1" s="2"/>
      <c r="K1" s="2"/>
      <c r="L1" s="2"/>
      <c r="M1" s="2" t="s">
        <v>409</v>
      </c>
      <c r="N1" s="2"/>
    </row>
    <row r="2" spans="1:248" ht="15.75" x14ac:dyDescent="0.25">
      <c r="A2" s="81" t="s">
        <v>0</v>
      </c>
      <c r="B2" s="81"/>
      <c r="C2" s="81"/>
      <c r="D2" s="81"/>
      <c r="E2" s="81"/>
      <c r="F2" s="81"/>
      <c r="G2" s="81"/>
      <c r="H2" s="81"/>
      <c r="I2" s="81"/>
      <c r="J2" s="6"/>
      <c r="K2" s="6"/>
      <c r="L2" s="6"/>
      <c r="M2" s="6"/>
      <c r="N2" s="6"/>
    </row>
    <row r="3" spans="1:248" ht="15.75" x14ac:dyDescent="0.25">
      <c r="A3" s="7"/>
      <c r="B3" s="7"/>
      <c r="C3" s="7"/>
      <c r="D3" s="7"/>
      <c r="E3" s="7"/>
      <c r="F3" s="7"/>
      <c r="G3" s="8"/>
      <c r="H3" s="9"/>
      <c r="I3" s="7"/>
      <c r="J3" s="7"/>
      <c r="K3" s="7"/>
      <c r="L3" s="7"/>
      <c r="M3" s="86" t="s">
        <v>1</v>
      </c>
      <c r="N3" s="86"/>
    </row>
    <row r="4" spans="1:248" ht="36" customHeight="1" x14ac:dyDescent="0.25">
      <c r="A4" s="10" t="s">
        <v>2</v>
      </c>
      <c r="B4" s="10" t="s">
        <v>3</v>
      </c>
      <c r="C4" s="10" t="s">
        <v>4</v>
      </c>
      <c r="D4" s="10" t="s">
        <v>5</v>
      </c>
      <c r="E4" s="10" t="s">
        <v>6</v>
      </c>
      <c r="F4" s="10" t="s">
        <v>7</v>
      </c>
      <c r="G4" s="10" t="s">
        <v>8</v>
      </c>
      <c r="H4" s="11" t="s">
        <v>9</v>
      </c>
      <c r="I4" s="10" t="s">
        <v>10</v>
      </c>
      <c r="J4" s="10" t="s">
        <v>410</v>
      </c>
      <c r="K4" s="11" t="s">
        <v>411</v>
      </c>
      <c r="L4" s="10" t="s">
        <v>11</v>
      </c>
      <c r="M4" s="10" t="s">
        <v>412</v>
      </c>
      <c r="N4" s="11" t="s">
        <v>411</v>
      </c>
    </row>
    <row r="5" spans="1:248" s="17" customFormat="1" ht="15.75" x14ac:dyDescent="0.25">
      <c r="A5" s="12" t="s">
        <v>12</v>
      </c>
      <c r="B5" s="13" t="s">
        <v>13</v>
      </c>
      <c r="C5" s="14">
        <f>SUM(C7:C12)</f>
        <v>1195199.3</v>
      </c>
      <c r="D5" s="14">
        <f>SUM(D7:D12)</f>
        <v>1195199.3</v>
      </c>
      <c r="E5" s="14">
        <f>SUM(E7:E12)</f>
        <v>1229570.0000000002</v>
      </c>
      <c r="F5" s="14">
        <f>SUM(F7:F12)</f>
        <v>1252101.3</v>
      </c>
      <c r="G5" s="15">
        <f>F5-E5</f>
        <v>22531.299999999814</v>
      </c>
      <c r="H5" s="16"/>
      <c r="I5" s="14">
        <f>SUM(I7:I12)</f>
        <v>1272164.2</v>
      </c>
      <c r="J5" s="14">
        <f>SUM(J7:J12)</f>
        <v>1272164.2</v>
      </c>
      <c r="K5" s="15">
        <f>J5-I5</f>
        <v>0</v>
      </c>
      <c r="L5" s="14">
        <f>SUM(L7:L12)</f>
        <v>1326564.1000000001</v>
      </c>
      <c r="M5" s="14">
        <f>SUM(M7:M12)</f>
        <v>1326564.1000000001</v>
      </c>
      <c r="N5" s="78">
        <f>M5-L5</f>
        <v>0</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row>
    <row r="6" spans="1:248" ht="78.75" x14ac:dyDescent="0.25">
      <c r="A6" s="18"/>
      <c r="B6" s="19" t="s">
        <v>14</v>
      </c>
      <c r="C6" s="20">
        <f>((C7+C8+C9+C10)*17.01514368/32.01514368)+C11+(C12*17.01514368/30.01514368)</f>
        <v>638866.9662593992</v>
      </c>
      <c r="D6" s="20">
        <f>((D7+D8+D9+D10)*17.01514368/32.01514368)+D11+(D12*17.01514368/30.01514368)</f>
        <v>638866.9662593992</v>
      </c>
      <c r="E6" s="20">
        <f>((E7+E8+E9+E10)*17.01514368/32.01514368)+E11+(E12*17.01514368/30.01514368)</f>
        <v>657134.0215232342</v>
      </c>
      <c r="F6" s="20">
        <f>((F7+F8+F9+F10)*17.01514368/32.01514368)+F11+(F12*17.01514368/30.01514368)</f>
        <v>669427.49257872463</v>
      </c>
      <c r="G6" s="15">
        <f t="shared" ref="G6:G69" si="0">F6-E6</f>
        <v>12293.47105549043</v>
      </c>
      <c r="H6" s="16"/>
      <c r="I6" s="20">
        <f>((I7+I8+I9+I10)*17.05801761/32.05801761)+I11+(I12*17.05801761/30.05801761)</f>
        <v>680658.65959051857</v>
      </c>
      <c r="J6" s="20">
        <f>((J7+J8+J9+J10)*17.05801761/32.05801761)+J11+(J12*17.05801761/30.05801761)</f>
        <v>680658.65959051857</v>
      </c>
      <c r="K6" s="15">
        <f t="shared" ref="K6:K69" si="1">J6-I6</f>
        <v>0</v>
      </c>
      <c r="L6" s="20">
        <f>((L7+L8+L9+L10)*17.16330128/32.16330128)+L11+(L12*17.16330128/30.16330128)</f>
        <v>711730.31969583104</v>
      </c>
      <c r="M6" s="20">
        <f>((M7+M8+M9+M10)*17.16330128/32.16330128)+M11+(M12*17.16330128/30.16330128)</f>
        <v>711730.31969583104</v>
      </c>
      <c r="N6" s="78">
        <f t="shared" ref="N6:N69" si="2">M6-L6</f>
        <v>0</v>
      </c>
    </row>
    <row r="7" spans="1:248" ht="94.5" x14ac:dyDescent="0.25">
      <c r="A7" s="82" t="s">
        <v>15</v>
      </c>
      <c r="B7" s="21" t="s">
        <v>16</v>
      </c>
      <c r="C7" s="15">
        <v>1060253.8999999999</v>
      </c>
      <c r="D7" s="15">
        <v>1060253.8999999999</v>
      </c>
      <c r="E7" s="15">
        <v>1094624.6000000001</v>
      </c>
      <c r="F7" s="15">
        <v>1104155.8999999999</v>
      </c>
      <c r="G7" s="15">
        <f t="shared" si="0"/>
        <v>9531.2999999998137</v>
      </c>
      <c r="H7" s="16" t="s">
        <v>17</v>
      </c>
      <c r="I7" s="22">
        <v>1134007.2</v>
      </c>
      <c r="J7" s="22">
        <v>1134007.2</v>
      </c>
      <c r="K7" s="15">
        <f t="shared" si="1"/>
        <v>0</v>
      </c>
      <c r="L7" s="22">
        <v>1184998.6000000001</v>
      </c>
      <c r="M7" s="22">
        <v>1184998.6000000001</v>
      </c>
      <c r="N7" s="78">
        <f t="shared" si="2"/>
        <v>0</v>
      </c>
    </row>
    <row r="8" spans="1:248" ht="63" x14ac:dyDescent="0.25">
      <c r="A8" s="83"/>
      <c r="B8" s="21" t="s">
        <v>18</v>
      </c>
      <c r="C8" s="15">
        <v>53089.9</v>
      </c>
      <c r="D8" s="15">
        <v>53089.9</v>
      </c>
      <c r="E8" s="15">
        <v>53089.9</v>
      </c>
      <c r="F8" s="15">
        <v>53089.9</v>
      </c>
      <c r="G8" s="15">
        <f t="shared" si="0"/>
        <v>0</v>
      </c>
      <c r="H8" s="16"/>
      <c r="I8" s="22">
        <v>54171.1</v>
      </c>
      <c r="J8" s="22">
        <v>54171.1</v>
      </c>
      <c r="K8" s="15">
        <f t="shared" si="1"/>
        <v>0</v>
      </c>
      <c r="L8" s="22">
        <v>55327.199999999997</v>
      </c>
      <c r="M8" s="22">
        <v>55327.199999999997</v>
      </c>
      <c r="N8" s="78">
        <f t="shared" si="2"/>
        <v>0</v>
      </c>
    </row>
    <row r="9" spans="1:248" ht="141.75" x14ac:dyDescent="0.25">
      <c r="A9" s="23" t="s">
        <v>19</v>
      </c>
      <c r="B9" s="24" t="s">
        <v>20</v>
      </c>
      <c r="C9" s="15">
        <v>18507.099999999999</v>
      </c>
      <c r="D9" s="15">
        <v>18507.099999999999</v>
      </c>
      <c r="E9" s="15">
        <v>18507.099999999999</v>
      </c>
      <c r="F9" s="15">
        <v>18507.099999999999</v>
      </c>
      <c r="G9" s="15">
        <f t="shared" si="0"/>
        <v>0</v>
      </c>
      <c r="H9" s="16"/>
      <c r="I9" s="22">
        <v>18853.2</v>
      </c>
      <c r="J9" s="22">
        <v>18853.2</v>
      </c>
      <c r="K9" s="15">
        <f t="shared" si="1"/>
        <v>0</v>
      </c>
      <c r="L9" s="22">
        <v>19148.7</v>
      </c>
      <c r="M9" s="22">
        <v>19148.7</v>
      </c>
      <c r="N9" s="78">
        <f t="shared" si="2"/>
        <v>0</v>
      </c>
    </row>
    <row r="10" spans="1:248" ht="63" x14ac:dyDescent="0.25">
      <c r="A10" s="23" t="s">
        <v>21</v>
      </c>
      <c r="B10" s="21" t="s">
        <v>22</v>
      </c>
      <c r="C10" s="15">
        <v>9124.5</v>
      </c>
      <c r="D10" s="15">
        <v>9124.5</v>
      </c>
      <c r="E10" s="15">
        <v>9124.5</v>
      </c>
      <c r="F10" s="15">
        <v>13124.5</v>
      </c>
      <c r="G10" s="15">
        <f t="shared" si="0"/>
        <v>4000</v>
      </c>
      <c r="H10" s="16" t="s">
        <v>17</v>
      </c>
      <c r="I10" s="22">
        <v>9341</v>
      </c>
      <c r="J10" s="22">
        <v>9341</v>
      </c>
      <c r="K10" s="15">
        <f t="shared" si="1"/>
        <v>0</v>
      </c>
      <c r="L10" s="22">
        <v>9647.5</v>
      </c>
      <c r="M10" s="22">
        <v>9647.5</v>
      </c>
      <c r="N10" s="78">
        <f t="shared" si="2"/>
        <v>0</v>
      </c>
    </row>
    <row r="11" spans="1:248" s="25" customFormat="1" ht="110.25" x14ac:dyDescent="0.25">
      <c r="A11" s="23" t="s">
        <v>23</v>
      </c>
      <c r="B11" s="24" t="s">
        <v>24</v>
      </c>
      <c r="C11" s="15">
        <v>3999.1</v>
      </c>
      <c r="D11" s="15">
        <v>3999.1</v>
      </c>
      <c r="E11" s="15">
        <v>3999.1</v>
      </c>
      <c r="F11" s="15">
        <v>3999.1</v>
      </c>
      <c r="G11" s="15">
        <f t="shared" si="0"/>
        <v>0</v>
      </c>
      <c r="H11" s="16"/>
      <c r="I11" s="22">
        <v>4085.4</v>
      </c>
      <c r="J11" s="22">
        <v>4085.4</v>
      </c>
      <c r="K11" s="15">
        <f t="shared" si="1"/>
        <v>0</v>
      </c>
      <c r="L11" s="22">
        <v>4184.6000000000004</v>
      </c>
      <c r="M11" s="22">
        <v>4184.6000000000004</v>
      </c>
      <c r="N11" s="78">
        <f t="shared" si="2"/>
        <v>0</v>
      </c>
    </row>
    <row r="12" spans="1:248" s="25" customFormat="1" ht="63" x14ac:dyDescent="0.25">
      <c r="A12" s="23" t="s">
        <v>25</v>
      </c>
      <c r="B12" s="24" t="s">
        <v>26</v>
      </c>
      <c r="C12" s="15">
        <v>50224.800000000003</v>
      </c>
      <c r="D12" s="15">
        <v>50224.800000000003</v>
      </c>
      <c r="E12" s="15">
        <v>50224.800000000003</v>
      </c>
      <c r="F12" s="15">
        <v>59224.800000000003</v>
      </c>
      <c r="G12" s="15">
        <f t="shared" si="0"/>
        <v>9000</v>
      </c>
      <c r="H12" s="16" t="s">
        <v>17</v>
      </c>
      <c r="I12" s="22">
        <v>51706.3</v>
      </c>
      <c r="J12" s="22">
        <v>51706.3</v>
      </c>
      <c r="K12" s="15">
        <f t="shared" si="1"/>
        <v>0</v>
      </c>
      <c r="L12" s="22">
        <v>53257.5</v>
      </c>
      <c r="M12" s="22">
        <v>53257.5</v>
      </c>
      <c r="N12" s="78">
        <f t="shared" si="2"/>
        <v>0</v>
      </c>
    </row>
    <row r="13" spans="1:248" ht="47.25" x14ac:dyDescent="0.25">
      <c r="A13" s="26" t="s">
        <v>27</v>
      </c>
      <c r="B13" s="27" t="s">
        <v>28</v>
      </c>
      <c r="C13" s="14">
        <f>C14+C15+C16+C17</f>
        <v>28966.899999999998</v>
      </c>
      <c r="D13" s="14">
        <f>D14+D15+D16+D17</f>
        <v>28966.899999999998</v>
      </c>
      <c r="E13" s="14">
        <f>E14+E15+E16+E17</f>
        <v>28966.899999999998</v>
      </c>
      <c r="F13" s="14">
        <f>F14+F15+F16+F17</f>
        <v>31000</v>
      </c>
      <c r="G13" s="15">
        <f t="shared" si="0"/>
        <v>2033.1000000000022</v>
      </c>
      <c r="H13" s="16"/>
      <c r="I13" s="14">
        <f>I14+I15+I16+I17</f>
        <v>28978</v>
      </c>
      <c r="J13" s="14">
        <f>J14+J15+J16+J17</f>
        <v>28978</v>
      </c>
      <c r="K13" s="15">
        <f t="shared" si="1"/>
        <v>0</v>
      </c>
      <c r="L13" s="14">
        <f>L14+L15+L16+L17</f>
        <v>30506.799999999999</v>
      </c>
      <c r="M13" s="14">
        <f>M14+M15+M16+M17</f>
        <v>30506.799999999999</v>
      </c>
      <c r="N13" s="78">
        <f t="shared" si="2"/>
        <v>0</v>
      </c>
    </row>
    <row r="14" spans="1:248" ht="141.75" x14ac:dyDescent="0.25">
      <c r="A14" s="23" t="s">
        <v>29</v>
      </c>
      <c r="B14" s="28" t="s">
        <v>30</v>
      </c>
      <c r="C14" s="15">
        <v>13096.9</v>
      </c>
      <c r="D14" s="15">
        <v>13096.9</v>
      </c>
      <c r="E14" s="15">
        <v>13096.9</v>
      </c>
      <c r="F14" s="15">
        <v>15130</v>
      </c>
      <c r="G14" s="15">
        <f t="shared" si="0"/>
        <v>2033.1000000000004</v>
      </c>
      <c r="H14" s="16" t="s">
        <v>31</v>
      </c>
      <c r="I14" s="15">
        <v>12964.7</v>
      </c>
      <c r="J14" s="15">
        <v>12964.7</v>
      </c>
      <c r="K14" s="15">
        <f t="shared" si="1"/>
        <v>0</v>
      </c>
      <c r="L14" s="15">
        <v>13431.7</v>
      </c>
      <c r="M14" s="15">
        <v>13431.7</v>
      </c>
      <c r="N14" s="78">
        <f t="shared" si="2"/>
        <v>0</v>
      </c>
    </row>
    <row r="15" spans="1:248" ht="157.5" x14ac:dyDescent="0.25">
      <c r="A15" s="23" t="s">
        <v>32</v>
      </c>
      <c r="B15" s="28" t="s">
        <v>33</v>
      </c>
      <c r="C15" s="15">
        <v>72.5</v>
      </c>
      <c r="D15" s="15">
        <v>72.5</v>
      </c>
      <c r="E15" s="15">
        <v>72.5</v>
      </c>
      <c r="F15" s="15">
        <v>72.5</v>
      </c>
      <c r="G15" s="15">
        <f t="shared" si="0"/>
        <v>0</v>
      </c>
      <c r="H15" s="16"/>
      <c r="I15" s="15">
        <v>72.599999999999994</v>
      </c>
      <c r="J15" s="15">
        <v>72.599999999999994</v>
      </c>
      <c r="K15" s="15">
        <f t="shared" si="1"/>
        <v>0</v>
      </c>
      <c r="L15" s="15">
        <v>77.599999999999994</v>
      </c>
      <c r="M15" s="15">
        <v>77.599999999999994</v>
      </c>
      <c r="N15" s="78">
        <f t="shared" si="2"/>
        <v>0</v>
      </c>
    </row>
    <row r="16" spans="1:248" ht="141.75" x14ac:dyDescent="0.25">
      <c r="A16" s="23" t="s">
        <v>34</v>
      </c>
      <c r="B16" s="28" t="s">
        <v>35</v>
      </c>
      <c r="C16" s="15">
        <v>17439.8</v>
      </c>
      <c r="D16" s="15">
        <v>17439.8</v>
      </c>
      <c r="E16" s="15">
        <v>17439.8</v>
      </c>
      <c r="F16" s="15">
        <v>17439.8</v>
      </c>
      <c r="G16" s="15">
        <f t="shared" si="0"/>
        <v>0</v>
      </c>
      <c r="H16" s="16"/>
      <c r="I16" s="15">
        <v>17547.2</v>
      </c>
      <c r="J16" s="15">
        <v>17547.2</v>
      </c>
      <c r="K16" s="15">
        <f t="shared" si="1"/>
        <v>0</v>
      </c>
      <c r="L16" s="15">
        <v>18721.2</v>
      </c>
      <c r="M16" s="15">
        <v>18721.2</v>
      </c>
      <c r="N16" s="78">
        <f t="shared" si="2"/>
        <v>0</v>
      </c>
    </row>
    <row r="17" spans="1:248" s="25" customFormat="1" ht="141.75" x14ac:dyDescent="0.25">
      <c r="A17" s="23" t="s">
        <v>36</v>
      </c>
      <c r="B17" s="28" t="s">
        <v>37</v>
      </c>
      <c r="C17" s="15">
        <v>-1642.3</v>
      </c>
      <c r="D17" s="15">
        <v>-1642.3</v>
      </c>
      <c r="E17" s="15">
        <v>-1642.3</v>
      </c>
      <c r="F17" s="15">
        <v>-1642.3</v>
      </c>
      <c r="G17" s="15">
        <f t="shared" si="0"/>
        <v>0</v>
      </c>
      <c r="H17" s="16"/>
      <c r="I17" s="15">
        <v>-1606.5</v>
      </c>
      <c r="J17" s="15">
        <v>-1606.5</v>
      </c>
      <c r="K17" s="15">
        <f t="shared" si="1"/>
        <v>0</v>
      </c>
      <c r="L17" s="15">
        <v>-1723.7</v>
      </c>
      <c r="M17" s="15">
        <v>-1723.7</v>
      </c>
      <c r="N17" s="78">
        <f t="shared" si="2"/>
        <v>0</v>
      </c>
    </row>
    <row r="18" spans="1:248" s="31" customFormat="1" ht="15.75" x14ac:dyDescent="0.25">
      <c r="A18" s="29" t="s">
        <v>38</v>
      </c>
      <c r="B18" s="30" t="s">
        <v>39</v>
      </c>
      <c r="C18" s="14">
        <f>C19+C23+C24+C25</f>
        <v>369917.6</v>
      </c>
      <c r="D18" s="14">
        <f>D19+D23+D24+D25</f>
        <v>369917.6</v>
      </c>
      <c r="E18" s="14">
        <f>E19+E23+E24+E25</f>
        <v>390590.4</v>
      </c>
      <c r="F18" s="14">
        <f>F19+F23+F24+F25</f>
        <v>396795.4</v>
      </c>
      <c r="G18" s="15">
        <f t="shared" si="0"/>
        <v>6205</v>
      </c>
      <c r="H18" s="16"/>
      <c r="I18" s="14">
        <f t="shared" ref="I18:M18" si="3">I19+I23+I24+I25</f>
        <v>378495.3</v>
      </c>
      <c r="J18" s="14">
        <f t="shared" si="3"/>
        <v>378495.3</v>
      </c>
      <c r="K18" s="15">
        <f t="shared" si="1"/>
        <v>0</v>
      </c>
      <c r="L18" s="14">
        <f t="shared" si="3"/>
        <v>418900.1</v>
      </c>
      <c r="M18" s="14">
        <f t="shared" si="3"/>
        <v>418900.1</v>
      </c>
      <c r="N18" s="78">
        <f t="shared" si="2"/>
        <v>0</v>
      </c>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row>
    <row r="19" spans="1:248" s="31" customFormat="1" ht="31.5" x14ac:dyDescent="0.25">
      <c r="A19" s="12" t="s">
        <v>40</v>
      </c>
      <c r="B19" s="13" t="s">
        <v>41</v>
      </c>
      <c r="C19" s="14">
        <f>C20+C21+C22</f>
        <v>342359.6</v>
      </c>
      <c r="D19" s="14">
        <f>D20+D21+D22</f>
        <v>342359.6</v>
      </c>
      <c r="E19" s="14">
        <f>E20+E21+E22</f>
        <v>362100</v>
      </c>
      <c r="F19" s="14">
        <f>F20+F21+F22</f>
        <v>368315</v>
      </c>
      <c r="G19" s="15">
        <f t="shared" si="0"/>
        <v>6215</v>
      </c>
      <c r="H19" s="16"/>
      <c r="I19" s="14">
        <f>I20+I21+I22</f>
        <v>349262.39999999997</v>
      </c>
      <c r="J19" s="14">
        <f>J20+J21+J22</f>
        <v>349262.39999999997</v>
      </c>
      <c r="K19" s="15">
        <f t="shared" si="1"/>
        <v>0</v>
      </c>
      <c r="L19" s="14">
        <f>L20+L21+L22</f>
        <v>389572.5</v>
      </c>
      <c r="M19" s="14">
        <f>M20+M21+M22</f>
        <v>389572.5</v>
      </c>
      <c r="N19" s="78">
        <f t="shared" si="2"/>
        <v>0</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row>
    <row r="20" spans="1:248" s="31" customFormat="1" ht="47.25" x14ac:dyDescent="0.25">
      <c r="A20" s="10" t="s">
        <v>42</v>
      </c>
      <c r="B20" s="32" t="s">
        <v>43</v>
      </c>
      <c r="C20" s="15">
        <v>282300</v>
      </c>
      <c r="D20" s="15">
        <v>282300</v>
      </c>
      <c r="E20" s="15">
        <v>290300</v>
      </c>
      <c r="F20" s="15">
        <v>282575</v>
      </c>
      <c r="G20" s="15">
        <f t="shared" si="0"/>
        <v>-7725</v>
      </c>
      <c r="H20" s="16" t="s">
        <v>17</v>
      </c>
      <c r="I20" s="15">
        <v>289095.09999999998</v>
      </c>
      <c r="J20" s="15">
        <v>289095.09999999998</v>
      </c>
      <c r="K20" s="15">
        <f t="shared" si="1"/>
        <v>0</v>
      </c>
      <c r="L20" s="15">
        <v>324514.90000000002</v>
      </c>
      <c r="M20" s="15">
        <v>324514.90000000002</v>
      </c>
      <c r="N20" s="78">
        <f t="shared" si="2"/>
        <v>0</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row>
    <row r="21" spans="1:248" ht="63" x14ac:dyDescent="0.25">
      <c r="A21" s="10" t="s">
        <v>44</v>
      </c>
      <c r="B21" s="32" t="s">
        <v>45</v>
      </c>
      <c r="C21" s="15">
        <v>59.6</v>
      </c>
      <c r="D21" s="15">
        <v>59.6</v>
      </c>
      <c r="E21" s="15">
        <v>59.6</v>
      </c>
      <c r="F21" s="15">
        <v>59.6</v>
      </c>
      <c r="G21" s="15">
        <f t="shared" si="0"/>
        <v>0</v>
      </c>
      <c r="H21" s="16"/>
      <c r="I21" s="15">
        <v>67.3</v>
      </c>
      <c r="J21" s="15">
        <v>67.3</v>
      </c>
      <c r="K21" s="15">
        <f t="shared" si="1"/>
        <v>0</v>
      </c>
      <c r="L21" s="15">
        <v>57.6</v>
      </c>
      <c r="M21" s="15">
        <v>57.6</v>
      </c>
      <c r="N21" s="78">
        <f t="shared" si="2"/>
        <v>0</v>
      </c>
    </row>
    <row r="22" spans="1:248" ht="78.75" x14ac:dyDescent="0.25">
      <c r="A22" s="10" t="s">
        <v>46</v>
      </c>
      <c r="B22" s="32" t="s">
        <v>47</v>
      </c>
      <c r="C22" s="15">
        <v>60000</v>
      </c>
      <c r="D22" s="15">
        <v>60000</v>
      </c>
      <c r="E22" s="15">
        <v>71740.399999999994</v>
      </c>
      <c r="F22" s="15">
        <v>85680.4</v>
      </c>
      <c r="G22" s="15">
        <f t="shared" si="0"/>
        <v>13940</v>
      </c>
      <c r="H22" s="16" t="s">
        <v>17</v>
      </c>
      <c r="I22" s="15">
        <v>60100</v>
      </c>
      <c r="J22" s="15">
        <v>60100</v>
      </c>
      <c r="K22" s="15">
        <f t="shared" si="1"/>
        <v>0</v>
      </c>
      <c r="L22" s="15">
        <v>65000</v>
      </c>
      <c r="M22" s="15">
        <v>65000</v>
      </c>
      <c r="N22" s="78">
        <f t="shared" si="2"/>
        <v>0</v>
      </c>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row>
    <row r="23" spans="1:248" ht="38.25" x14ac:dyDescent="0.25">
      <c r="A23" s="10" t="s">
        <v>48</v>
      </c>
      <c r="B23" s="32" t="s">
        <v>49</v>
      </c>
      <c r="C23" s="15">
        <v>850</v>
      </c>
      <c r="D23" s="15">
        <v>850</v>
      </c>
      <c r="E23" s="15">
        <v>420</v>
      </c>
      <c r="F23" s="15">
        <v>410</v>
      </c>
      <c r="G23" s="15">
        <f t="shared" si="0"/>
        <v>-10</v>
      </c>
      <c r="H23" s="16" t="s">
        <v>17</v>
      </c>
      <c r="I23" s="15">
        <v>200</v>
      </c>
      <c r="J23" s="15">
        <v>200</v>
      </c>
      <c r="K23" s="15">
        <f t="shared" si="1"/>
        <v>0</v>
      </c>
      <c r="L23" s="15">
        <v>150</v>
      </c>
      <c r="M23" s="15">
        <v>150</v>
      </c>
      <c r="N23" s="78">
        <f t="shared" si="2"/>
        <v>0</v>
      </c>
    </row>
    <row r="24" spans="1:248" s="25" customFormat="1" ht="15.75" x14ac:dyDescent="0.25">
      <c r="A24" s="10" t="s">
        <v>50</v>
      </c>
      <c r="B24" s="32" t="s">
        <v>51</v>
      </c>
      <c r="C24" s="15">
        <v>147.6</v>
      </c>
      <c r="D24" s="15">
        <v>147.6</v>
      </c>
      <c r="E24" s="15">
        <v>510</v>
      </c>
      <c r="F24" s="15">
        <v>510</v>
      </c>
      <c r="G24" s="15">
        <f t="shared" si="0"/>
        <v>0</v>
      </c>
      <c r="H24" s="16"/>
      <c r="I24" s="15">
        <v>232.9</v>
      </c>
      <c r="J24" s="15">
        <v>232.9</v>
      </c>
      <c r="K24" s="15">
        <f t="shared" si="1"/>
        <v>0</v>
      </c>
      <c r="L24" s="15">
        <v>327.60000000000002</v>
      </c>
      <c r="M24" s="15">
        <v>327.60000000000002</v>
      </c>
      <c r="N24" s="78">
        <f t="shared" si="2"/>
        <v>0</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row>
    <row r="25" spans="1:248" ht="47.25" x14ac:dyDescent="0.25">
      <c r="A25" s="10" t="s">
        <v>52</v>
      </c>
      <c r="B25" s="32" t="s">
        <v>53</v>
      </c>
      <c r="C25" s="15">
        <v>26560.400000000001</v>
      </c>
      <c r="D25" s="15">
        <v>26560.400000000001</v>
      </c>
      <c r="E25" s="15">
        <v>27560.400000000001</v>
      </c>
      <c r="F25" s="15">
        <v>27560.400000000001</v>
      </c>
      <c r="G25" s="15">
        <f t="shared" si="0"/>
        <v>0</v>
      </c>
      <c r="H25" s="16"/>
      <c r="I25" s="15">
        <v>28800</v>
      </c>
      <c r="J25" s="15">
        <v>28800</v>
      </c>
      <c r="K25" s="15">
        <f t="shared" si="1"/>
        <v>0</v>
      </c>
      <c r="L25" s="15">
        <v>28850</v>
      </c>
      <c r="M25" s="15">
        <v>28850</v>
      </c>
      <c r="N25" s="78">
        <f t="shared" si="2"/>
        <v>0</v>
      </c>
    </row>
    <row r="26" spans="1:248" s="25" customFormat="1" ht="15.75" x14ac:dyDescent="0.25">
      <c r="A26" s="12" t="s">
        <v>54</v>
      </c>
      <c r="B26" s="33" t="s">
        <v>55</v>
      </c>
      <c r="C26" s="14">
        <f>C27+C28</f>
        <v>167356.29999999999</v>
      </c>
      <c r="D26" s="14">
        <f>D27+D28</f>
        <v>167356.29999999999</v>
      </c>
      <c r="E26" s="14">
        <f>E27+E28</f>
        <v>171000</v>
      </c>
      <c r="F26" s="14">
        <f>F27+F28</f>
        <v>165000</v>
      </c>
      <c r="G26" s="15">
        <f t="shared" si="0"/>
        <v>-6000</v>
      </c>
      <c r="H26" s="16"/>
      <c r="I26" s="14">
        <f t="shared" ref="I26:M26" si="4">I27+I28</f>
        <v>167742.39999999999</v>
      </c>
      <c r="J26" s="14">
        <f t="shared" si="4"/>
        <v>167742.39999999999</v>
      </c>
      <c r="K26" s="15">
        <f t="shared" si="1"/>
        <v>0</v>
      </c>
      <c r="L26" s="14">
        <f t="shared" si="4"/>
        <v>168130.9</v>
      </c>
      <c r="M26" s="14">
        <f t="shared" si="4"/>
        <v>168130.9</v>
      </c>
      <c r="N26" s="78">
        <f t="shared" si="2"/>
        <v>0</v>
      </c>
    </row>
    <row r="27" spans="1:248" s="25" customFormat="1" ht="63" x14ac:dyDescent="0.25">
      <c r="A27" s="10" t="s">
        <v>56</v>
      </c>
      <c r="B27" s="32" t="s">
        <v>57</v>
      </c>
      <c r="C27" s="15">
        <v>64356.3</v>
      </c>
      <c r="D27" s="15">
        <v>64356.3</v>
      </c>
      <c r="E27" s="15">
        <v>68000</v>
      </c>
      <c r="F27" s="15">
        <v>68000</v>
      </c>
      <c r="G27" s="15">
        <f t="shared" si="0"/>
        <v>0</v>
      </c>
      <c r="H27" s="16"/>
      <c r="I27" s="15">
        <v>64742.400000000001</v>
      </c>
      <c r="J27" s="15">
        <v>64742.400000000001</v>
      </c>
      <c r="K27" s="15">
        <f t="shared" si="1"/>
        <v>0</v>
      </c>
      <c r="L27" s="15">
        <v>65130.9</v>
      </c>
      <c r="M27" s="15">
        <v>65130.9</v>
      </c>
      <c r="N27" s="78">
        <f t="shared" si="2"/>
        <v>0</v>
      </c>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row>
    <row r="28" spans="1:248" s="25" customFormat="1" ht="15.75" x14ac:dyDescent="0.25">
      <c r="A28" s="10" t="s">
        <v>58</v>
      </c>
      <c r="B28" s="13" t="s">
        <v>59</v>
      </c>
      <c r="C28" s="14">
        <f>C29+C30</f>
        <v>103000</v>
      </c>
      <c r="D28" s="14">
        <f>D29+D30</f>
        <v>103000</v>
      </c>
      <c r="E28" s="14">
        <f>E29+E30</f>
        <v>103000</v>
      </c>
      <c r="F28" s="14">
        <f>F29+F30</f>
        <v>97000</v>
      </c>
      <c r="G28" s="15">
        <f t="shared" si="0"/>
        <v>-6000</v>
      </c>
      <c r="H28" s="16"/>
      <c r="I28" s="14">
        <f>I29+I30</f>
        <v>103000</v>
      </c>
      <c r="J28" s="14">
        <f>J29+J30</f>
        <v>103000</v>
      </c>
      <c r="K28" s="15">
        <f t="shared" si="1"/>
        <v>0</v>
      </c>
      <c r="L28" s="14">
        <f>L29+L30</f>
        <v>103000</v>
      </c>
      <c r="M28" s="14">
        <f>M29+M30</f>
        <v>103000</v>
      </c>
      <c r="N28" s="78">
        <f t="shared" si="2"/>
        <v>0</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row>
    <row r="29" spans="1:248" s="25" customFormat="1" ht="47.25" x14ac:dyDescent="0.25">
      <c r="A29" s="10" t="s">
        <v>60</v>
      </c>
      <c r="B29" s="32" t="s">
        <v>61</v>
      </c>
      <c r="C29" s="15">
        <v>90000</v>
      </c>
      <c r="D29" s="15">
        <v>90000</v>
      </c>
      <c r="E29" s="15">
        <v>90000</v>
      </c>
      <c r="F29" s="15">
        <v>80000</v>
      </c>
      <c r="G29" s="15">
        <f t="shared" si="0"/>
        <v>-10000</v>
      </c>
      <c r="H29" s="16" t="s">
        <v>17</v>
      </c>
      <c r="I29" s="15">
        <v>90000</v>
      </c>
      <c r="J29" s="15">
        <v>90000</v>
      </c>
      <c r="K29" s="15">
        <f t="shared" si="1"/>
        <v>0</v>
      </c>
      <c r="L29" s="15">
        <v>90000</v>
      </c>
      <c r="M29" s="15">
        <v>90000</v>
      </c>
      <c r="N29" s="78">
        <f t="shared" si="2"/>
        <v>0</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row>
    <row r="30" spans="1:248" s="25" customFormat="1" ht="47.25" x14ac:dyDescent="0.25">
      <c r="A30" s="10" t="s">
        <v>62</v>
      </c>
      <c r="B30" s="32" t="s">
        <v>63</v>
      </c>
      <c r="C30" s="15">
        <v>13000</v>
      </c>
      <c r="D30" s="15">
        <v>13000</v>
      </c>
      <c r="E30" s="15">
        <v>13000</v>
      </c>
      <c r="F30" s="15">
        <v>17000</v>
      </c>
      <c r="G30" s="15">
        <f t="shared" si="0"/>
        <v>4000</v>
      </c>
      <c r="H30" s="16" t="s">
        <v>17</v>
      </c>
      <c r="I30" s="15">
        <v>13000</v>
      </c>
      <c r="J30" s="15">
        <v>13000</v>
      </c>
      <c r="K30" s="15">
        <f t="shared" si="1"/>
        <v>0</v>
      </c>
      <c r="L30" s="15">
        <v>13000</v>
      </c>
      <c r="M30" s="15">
        <v>13000</v>
      </c>
      <c r="N30" s="78">
        <f t="shared" si="2"/>
        <v>0</v>
      </c>
    </row>
    <row r="31" spans="1:248" ht="15.75" x14ac:dyDescent="0.25">
      <c r="A31" s="12" t="s">
        <v>64</v>
      </c>
      <c r="B31" s="13" t="s">
        <v>65</v>
      </c>
      <c r="C31" s="14">
        <f>SUM(C32:C34)</f>
        <v>24962.3</v>
      </c>
      <c r="D31" s="14">
        <f>SUM(D32:D34)</f>
        <v>24962.3</v>
      </c>
      <c r="E31" s="14">
        <f>SUM(E32:E34)</f>
        <v>26791.399999999998</v>
      </c>
      <c r="F31" s="14">
        <f>SUM(F32:F34)</f>
        <v>26791.399999999998</v>
      </c>
      <c r="G31" s="15">
        <f t="shared" si="0"/>
        <v>0</v>
      </c>
      <c r="H31" s="16"/>
      <c r="I31" s="14">
        <f>SUM(I32:I34)</f>
        <v>25732.400000000001</v>
      </c>
      <c r="J31" s="14">
        <f>SUM(J32:J34)</f>
        <v>25732.400000000001</v>
      </c>
      <c r="K31" s="15">
        <f t="shared" si="1"/>
        <v>0</v>
      </c>
      <c r="L31" s="14">
        <f>SUM(L32:L34)</f>
        <v>25707.4</v>
      </c>
      <c r="M31" s="14">
        <f>SUM(M32:M34)</f>
        <v>25707.4</v>
      </c>
      <c r="N31" s="78">
        <f t="shared" si="2"/>
        <v>0</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row>
    <row r="32" spans="1:248" ht="63" x14ac:dyDescent="0.25">
      <c r="A32" s="10" t="s">
        <v>66</v>
      </c>
      <c r="B32" s="32" t="s">
        <v>67</v>
      </c>
      <c r="C32" s="15">
        <v>24776.5</v>
      </c>
      <c r="D32" s="15">
        <v>24776.5</v>
      </c>
      <c r="E32" s="15">
        <v>26605.599999999999</v>
      </c>
      <c r="F32" s="15">
        <v>26605.599999999999</v>
      </c>
      <c r="G32" s="15">
        <f t="shared" si="0"/>
        <v>0</v>
      </c>
      <c r="H32" s="16"/>
      <c r="I32" s="15">
        <v>25650</v>
      </c>
      <c r="J32" s="15">
        <v>25650</v>
      </c>
      <c r="K32" s="15">
        <f t="shared" si="1"/>
        <v>0</v>
      </c>
      <c r="L32" s="15">
        <v>25650</v>
      </c>
      <c r="M32" s="15">
        <v>25650</v>
      </c>
      <c r="N32" s="78">
        <f t="shared" si="2"/>
        <v>0</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row>
    <row r="33" spans="1:248" s="31" customFormat="1" ht="31.5" x14ac:dyDescent="0.25">
      <c r="A33" s="10" t="s">
        <v>68</v>
      </c>
      <c r="B33" s="32" t="s">
        <v>69</v>
      </c>
      <c r="C33" s="15">
        <v>165</v>
      </c>
      <c r="D33" s="15">
        <v>165</v>
      </c>
      <c r="E33" s="15">
        <v>165</v>
      </c>
      <c r="F33" s="15">
        <v>165</v>
      </c>
      <c r="G33" s="15">
        <f t="shared" si="0"/>
        <v>0</v>
      </c>
      <c r="H33" s="16"/>
      <c r="I33" s="15">
        <v>60</v>
      </c>
      <c r="J33" s="15">
        <v>60</v>
      </c>
      <c r="K33" s="15">
        <f t="shared" si="1"/>
        <v>0</v>
      </c>
      <c r="L33" s="15">
        <v>35</v>
      </c>
      <c r="M33" s="15">
        <v>35</v>
      </c>
      <c r="N33" s="78">
        <f t="shared" si="2"/>
        <v>0</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row>
    <row r="34" spans="1:248" ht="110.25" x14ac:dyDescent="0.25">
      <c r="A34" s="10" t="s">
        <v>70</v>
      </c>
      <c r="B34" s="32" t="s">
        <v>71</v>
      </c>
      <c r="C34" s="15">
        <v>20.8</v>
      </c>
      <c r="D34" s="15">
        <v>20.8</v>
      </c>
      <c r="E34" s="15">
        <v>20.8</v>
      </c>
      <c r="F34" s="15">
        <v>20.8</v>
      </c>
      <c r="G34" s="15">
        <f t="shared" si="0"/>
        <v>0</v>
      </c>
      <c r="H34" s="16"/>
      <c r="I34" s="15">
        <v>22.4</v>
      </c>
      <c r="J34" s="15">
        <v>22.4</v>
      </c>
      <c r="K34" s="15">
        <f t="shared" si="1"/>
        <v>0</v>
      </c>
      <c r="L34" s="15">
        <v>22.4</v>
      </c>
      <c r="M34" s="15">
        <v>22.4</v>
      </c>
      <c r="N34" s="78">
        <f t="shared" si="2"/>
        <v>0</v>
      </c>
    </row>
    <row r="35" spans="1:248" ht="15.75" x14ac:dyDescent="0.25">
      <c r="A35" s="34" t="s">
        <v>72</v>
      </c>
      <c r="B35" s="35"/>
      <c r="C35" s="14">
        <f>C5+C13+C18+C26+C31</f>
        <v>1786402.4</v>
      </c>
      <c r="D35" s="14">
        <f>D5+D13+D18+D26+D31</f>
        <v>1786402.4</v>
      </c>
      <c r="E35" s="14">
        <f>E5+E13+E18+E26+E31</f>
        <v>1846918.7000000002</v>
      </c>
      <c r="F35" s="14">
        <f>F5+F13+F18+F26+F31</f>
        <v>1871688.1</v>
      </c>
      <c r="G35" s="15">
        <f t="shared" si="0"/>
        <v>24769.399999999907</v>
      </c>
      <c r="H35" s="16"/>
      <c r="I35" s="14">
        <f t="shared" ref="I35:M35" si="5">I5+I13+I18+I26+I31</f>
        <v>1873112.2999999998</v>
      </c>
      <c r="J35" s="14">
        <f t="shared" si="5"/>
        <v>1873112.2999999998</v>
      </c>
      <c r="K35" s="15">
        <f t="shared" si="1"/>
        <v>0</v>
      </c>
      <c r="L35" s="14">
        <f t="shared" si="5"/>
        <v>1969809.2999999998</v>
      </c>
      <c r="M35" s="14">
        <f t="shared" si="5"/>
        <v>1969809.2999999998</v>
      </c>
      <c r="N35" s="78">
        <f t="shared" si="2"/>
        <v>0</v>
      </c>
    </row>
    <row r="36" spans="1:248" s="31" customFormat="1" ht="47.25" x14ac:dyDescent="0.25">
      <c r="A36" s="12" t="s">
        <v>73</v>
      </c>
      <c r="B36" s="33" t="s">
        <v>74</v>
      </c>
      <c r="C36" s="14">
        <f>SUM(C37:C46)</f>
        <v>79813.899999999994</v>
      </c>
      <c r="D36" s="14">
        <f>SUM(D37:D46)</f>
        <v>79813.899999999994</v>
      </c>
      <c r="E36" s="14">
        <f>SUM(E37:E46)</f>
        <v>81105</v>
      </c>
      <c r="F36" s="14">
        <f>SUM(F37:F46)</f>
        <v>81112.899999999994</v>
      </c>
      <c r="G36" s="15">
        <f t="shared" si="0"/>
        <v>7.8999999999941792</v>
      </c>
      <c r="H36" s="16"/>
      <c r="I36" s="14">
        <f t="shared" ref="I36:M36" si="6">SUM(I37:I46)</f>
        <v>79657.899999999994</v>
      </c>
      <c r="J36" s="14">
        <f t="shared" si="6"/>
        <v>79657.899999999994</v>
      </c>
      <c r="K36" s="15">
        <f t="shared" si="1"/>
        <v>0</v>
      </c>
      <c r="L36" s="14">
        <f t="shared" si="6"/>
        <v>79554.799999999988</v>
      </c>
      <c r="M36" s="14">
        <f t="shared" si="6"/>
        <v>79554.799999999988</v>
      </c>
      <c r="N36" s="78">
        <f t="shared" si="2"/>
        <v>0</v>
      </c>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row>
    <row r="37" spans="1:248" s="31" customFormat="1" ht="94.5" x14ac:dyDescent="0.25">
      <c r="A37" s="36" t="s">
        <v>75</v>
      </c>
      <c r="B37" s="37" t="s">
        <v>76</v>
      </c>
      <c r="C37" s="15">
        <v>52571.9</v>
      </c>
      <c r="D37" s="15">
        <v>52571.9</v>
      </c>
      <c r="E37" s="15">
        <v>52571.9</v>
      </c>
      <c r="F37" s="15">
        <v>52571.9</v>
      </c>
      <c r="G37" s="15">
        <f t="shared" si="0"/>
        <v>0</v>
      </c>
      <c r="H37" s="16"/>
      <c r="I37" s="15">
        <v>52571.9</v>
      </c>
      <c r="J37" s="15">
        <v>52571.9</v>
      </c>
      <c r="K37" s="15">
        <f t="shared" si="1"/>
        <v>0</v>
      </c>
      <c r="L37" s="15">
        <v>52571.9</v>
      </c>
      <c r="M37" s="15">
        <v>52571.9</v>
      </c>
      <c r="N37" s="78">
        <f t="shared" si="2"/>
        <v>0</v>
      </c>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row>
    <row r="38" spans="1:248" s="31" customFormat="1" ht="94.5" x14ac:dyDescent="0.25">
      <c r="A38" s="36" t="s">
        <v>77</v>
      </c>
      <c r="B38" s="37" t="s">
        <v>78</v>
      </c>
      <c r="C38" s="15">
        <v>8257.2000000000007</v>
      </c>
      <c r="D38" s="15">
        <v>8257.2000000000007</v>
      </c>
      <c r="E38" s="15">
        <v>8257.2000000000007</v>
      </c>
      <c r="F38" s="15">
        <v>8257.2000000000007</v>
      </c>
      <c r="G38" s="15">
        <f t="shared" si="0"/>
        <v>0</v>
      </c>
      <c r="H38" s="16"/>
      <c r="I38" s="15">
        <v>8257.2000000000007</v>
      </c>
      <c r="J38" s="15">
        <v>8257.2000000000007</v>
      </c>
      <c r="K38" s="15">
        <f t="shared" si="1"/>
        <v>0</v>
      </c>
      <c r="L38" s="15">
        <v>8257.2000000000007</v>
      </c>
      <c r="M38" s="15">
        <v>8257.2000000000007</v>
      </c>
      <c r="N38" s="78">
        <f t="shared" si="2"/>
        <v>0</v>
      </c>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row>
    <row r="39" spans="1:248" s="25" customFormat="1" ht="78.75" x14ac:dyDescent="0.25">
      <c r="A39" s="36" t="s">
        <v>79</v>
      </c>
      <c r="B39" s="37" t="s">
        <v>80</v>
      </c>
      <c r="C39" s="15">
        <v>263.39999999999998</v>
      </c>
      <c r="D39" s="15">
        <v>263.39999999999998</v>
      </c>
      <c r="E39" s="15">
        <v>263.39999999999998</v>
      </c>
      <c r="F39" s="15">
        <v>263.39999999999998</v>
      </c>
      <c r="G39" s="15">
        <f t="shared" si="0"/>
        <v>0</v>
      </c>
      <c r="H39" s="16"/>
      <c r="I39" s="15">
        <v>263.39999999999998</v>
      </c>
      <c r="J39" s="15">
        <v>263.39999999999998</v>
      </c>
      <c r="K39" s="15">
        <f t="shared" si="1"/>
        <v>0</v>
      </c>
      <c r="L39" s="15">
        <v>263.39999999999998</v>
      </c>
      <c r="M39" s="15">
        <v>263.39999999999998</v>
      </c>
      <c r="N39" s="78">
        <f t="shared" si="2"/>
        <v>0</v>
      </c>
    </row>
    <row r="40" spans="1:248" s="25" customFormat="1" ht="78.75" x14ac:dyDescent="0.25">
      <c r="A40" s="36" t="s">
        <v>81</v>
      </c>
      <c r="B40" s="37" t="s">
        <v>80</v>
      </c>
      <c r="C40" s="15">
        <v>11.2</v>
      </c>
      <c r="D40" s="15">
        <v>11.2</v>
      </c>
      <c r="E40" s="15">
        <v>11.2</v>
      </c>
      <c r="F40" s="15">
        <v>11.2</v>
      </c>
      <c r="G40" s="15">
        <f t="shared" si="0"/>
        <v>0</v>
      </c>
      <c r="H40" s="16"/>
      <c r="I40" s="15">
        <v>11.2</v>
      </c>
      <c r="J40" s="15">
        <v>11.2</v>
      </c>
      <c r="K40" s="15">
        <f t="shared" si="1"/>
        <v>0</v>
      </c>
      <c r="L40" s="15">
        <v>11.2</v>
      </c>
      <c r="M40" s="15">
        <v>11.2</v>
      </c>
      <c r="N40" s="78">
        <f t="shared" si="2"/>
        <v>0</v>
      </c>
    </row>
    <row r="41" spans="1:248" s="25" customFormat="1" ht="78.75" x14ac:dyDescent="0.25">
      <c r="A41" s="36" t="s">
        <v>82</v>
      </c>
      <c r="B41" s="37" t="s">
        <v>80</v>
      </c>
      <c r="C41" s="15">
        <v>787</v>
      </c>
      <c r="D41" s="15">
        <v>787</v>
      </c>
      <c r="E41" s="15">
        <v>787</v>
      </c>
      <c r="F41" s="15">
        <v>787</v>
      </c>
      <c r="G41" s="15">
        <f t="shared" si="0"/>
        <v>0</v>
      </c>
      <c r="H41" s="16"/>
      <c r="I41" s="15">
        <v>787</v>
      </c>
      <c r="J41" s="15">
        <v>787</v>
      </c>
      <c r="K41" s="15">
        <f t="shared" si="1"/>
        <v>0</v>
      </c>
      <c r="L41" s="15">
        <v>787</v>
      </c>
      <c r="M41" s="15">
        <v>787</v>
      </c>
      <c r="N41" s="78">
        <f t="shared" si="2"/>
        <v>0</v>
      </c>
    </row>
    <row r="42" spans="1:248" s="25" customFormat="1" ht="78.75" x14ac:dyDescent="0.25">
      <c r="A42" s="36" t="s">
        <v>83</v>
      </c>
      <c r="B42" s="37" t="s">
        <v>80</v>
      </c>
      <c r="C42" s="15">
        <v>176.2</v>
      </c>
      <c r="D42" s="15">
        <v>176.2</v>
      </c>
      <c r="E42" s="15">
        <v>176.2</v>
      </c>
      <c r="F42" s="15">
        <v>176.2</v>
      </c>
      <c r="G42" s="15">
        <f t="shared" si="0"/>
        <v>0</v>
      </c>
      <c r="H42" s="16"/>
      <c r="I42" s="15">
        <v>176.2</v>
      </c>
      <c r="J42" s="15">
        <v>176.2</v>
      </c>
      <c r="K42" s="15">
        <f t="shared" si="1"/>
        <v>0</v>
      </c>
      <c r="L42" s="15">
        <v>176.2</v>
      </c>
      <c r="M42" s="15">
        <v>176.2</v>
      </c>
      <c r="N42" s="78">
        <f t="shared" si="2"/>
        <v>0</v>
      </c>
    </row>
    <row r="43" spans="1:248" s="25" customFormat="1" ht="47.25" x14ac:dyDescent="0.25">
      <c r="A43" s="36" t="s">
        <v>84</v>
      </c>
      <c r="B43" s="38" t="s">
        <v>85</v>
      </c>
      <c r="C43" s="15">
        <v>8920</v>
      </c>
      <c r="D43" s="15">
        <v>8920</v>
      </c>
      <c r="E43" s="15">
        <v>8920</v>
      </c>
      <c r="F43" s="15">
        <v>8920</v>
      </c>
      <c r="G43" s="15">
        <f t="shared" si="0"/>
        <v>0</v>
      </c>
      <c r="H43" s="16"/>
      <c r="I43" s="15">
        <v>8920</v>
      </c>
      <c r="J43" s="15">
        <v>8920</v>
      </c>
      <c r="K43" s="15">
        <f t="shared" si="1"/>
        <v>0</v>
      </c>
      <c r="L43" s="15">
        <v>8920</v>
      </c>
      <c r="M43" s="15">
        <v>8920</v>
      </c>
      <c r="N43" s="78">
        <f t="shared" si="2"/>
        <v>0</v>
      </c>
    </row>
    <row r="44" spans="1:248" s="25" customFormat="1" ht="141.75" x14ac:dyDescent="0.25">
      <c r="A44" s="36" t="s">
        <v>86</v>
      </c>
      <c r="B44" s="38" t="s">
        <v>87</v>
      </c>
      <c r="C44" s="15">
        <v>0</v>
      </c>
      <c r="D44" s="15">
        <v>0</v>
      </c>
      <c r="E44" s="15">
        <v>10.1</v>
      </c>
      <c r="F44" s="15">
        <v>18</v>
      </c>
      <c r="G44" s="15">
        <f t="shared" si="0"/>
        <v>7.9</v>
      </c>
      <c r="H44" s="16"/>
      <c r="I44" s="15">
        <v>0</v>
      </c>
      <c r="J44" s="15">
        <v>0</v>
      </c>
      <c r="K44" s="15">
        <f t="shared" si="1"/>
        <v>0</v>
      </c>
      <c r="L44" s="15">
        <v>0</v>
      </c>
      <c r="M44" s="15">
        <v>0</v>
      </c>
      <c r="N44" s="78">
        <f t="shared" si="2"/>
        <v>0</v>
      </c>
    </row>
    <row r="45" spans="1:248" s="25" customFormat="1" ht="63" x14ac:dyDescent="0.25">
      <c r="A45" s="36" t="s">
        <v>88</v>
      </c>
      <c r="B45" s="37" t="s">
        <v>89</v>
      </c>
      <c r="C45" s="15">
        <v>330</v>
      </c>
      <c r="D45" s="15">
        <v>330</v>
      </c>
      <c r="E45" s="15">
        <v>1611</v>
      </c>
      <c r="F45" s="15">
        <v>1611</v>
      </c>
      <c r="G45" s="15">
        <f t="shared" si="0"/>
        <v>0</v>
      </c>
      <c r="H45" s="16"/>
      <c r="I45" s="15">
        <v>330</v>
      </c>
      <c r="J45" s="15">
        <v>330</v>
      </c>
      <c r="K45" s="15">
        <f t="shared" si="1"/>
        <v>0</v>
      </c>
      <c r="L45" s="15">
        <v>330</v>
      </c>
      <c r="M45" s="15">
        <v>330</v>
      </c>
      <c r="N45" s="78">
        <f t="shared" si="2"/>
        <v>0</v>
      </c>
    </row>
    <row r="46" spans="1:248" s="25" customFormat="1" ht="94.5" x14ac:dyDescent="0.25">
      <c r="A46" s="36" t="s">
        <v>90</v>
      </c>
      <c r="B46" s="32" t="s">
        <v>91</v>
      </c>
      <c r="C46" s="15">
        <v>8497</v>
      </c>
      <c r="D46" s="15">
        <v>8497</v>
      </c>
      <c r="E46" s="15">
        <v>8497</v>
      </c>
      <c r="F46" s="15">
        <v>8497</v>
      </c>
      <c r="G46" s="15">
        <f t="shared" si="0"/>
        <v>0</v>
      </c>
      <c r="H46" s="16"/>
      <c r="I46" s="15">
        <v>8341</v>
      </c>
      <c r="J46" s="15">
        <v>8341</v>
      </c>
      <c r="K46" s="15">
        <f t="shared" si="1"/>
        <v>0</v>
      </c>
      <c r="L46" s="15">
        <v>8237.9</v>
      </c>
      <c r="M46" s="15">
        <v>8237.9</v>
      </c>
      <c r="N46" s="78">
        <f t="shared" si="2"/>
        <v>0</v>
      </c>
    </row>
    <row r="47" spans="1:248" s="25" customFormat="1" ht="31.5" x14ac:dyDescent="0.25">
      <c r="A47" s="12" t="s">
        <v>92</v>
      </c>
      <c r="B47" s="13" t="s">
        <v>93</v>
      </c>
      <c r="C47" s="14">
        <f>SUM(C48:C50)</f>
        <v>3468.4</v>
      </c>
      <c r="D47" s="14">
        <f>SUM(D48:D50)</f>
        <v>3468.4</v>
      </c>
      <c r="E47" s="14">
        <f>SUM(E48:E50)</f>
        <v>3468.4</v>
      </c>
      <c r="F47" s="14">
        <f>SUM(F48:F50)</f>
        <v>1645.1000000000001</v>
      </c>
      <c r="G47" s="15">
        <f t="shared" si="0"/>
        <v>-1823.3</v>
      </c>
      <c r="H47" s="16"/>
      <c r="I47" s="14">
        <f t="shared" ref="I47:M47" si="7">SUM(I48:I50)</f>
        <v>3607.1</v>
      </c>
      <c r="J47" s="14">
        <f t="shared" si="7"/>
        <v>3607.1</v>
      </c>
      <c r="K47" s="15">
        <f t="shared" si="1"/>
        <v>0</v>
      </c>
      <c r="L47" s="14">
        <f t="shared" si="7"/>
        <v>3751.4</v>
      </c>
      <c r="M47" s="14">
        <f t="shared" si="7"/>
        <v>3751.4</v>
      </c>
      <c r="N47" s="78">
        <f t="shared" si="2"/>
        <v>0</v>
      </c>
    </row>
    <row r="48" spans="1:248" s="40" customFormat="1" ht="78.75" x14ac:dyDescent="0.2">
      <c r="A48" s="10" t="s">
        <v>94</v>
      </c>
      <c r="B48" s="32" t="s">
        <v>95</v>
      </c>
      <c r="C48" s="15">
        <v>1702.7</v>
      </c>
      <c r="D48" s="15">
        <v>1702.7</v>
      </c>
      <c r="E48" s="15">
        <v>1702.7</v>
      </c>
      <c r="F48" s="39">
        <v>971.4</v>
      </c>
      <c r="G48" s="15">
        <f t="shared" si="0"/>
        <v>-731.30000000000007</v>
      </c>
      <c r="H48" s="16" t="s">
        <v>96</v>
      </c>
      <c r="I48" s="15">
        <v>1770.8</v>
      </c>
      <c r="J48" s="15">
        <v>1770.8</v>
      </c>
      <c r="K48" s="15">
        <f t="shared" si="1"/>
        <v>0</v>
      </c>
      <c r="L48" s="15">
        <v>1841.7</v>
      </c>
      <c r="M48" s="15">
        <v>1841.7</v>
      </c>
      <c r="N48" s="78">
        <f t="shared" si="2"/>
        <v>0</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row>
    <row r="49" spans="1:247" s="40" customFormat="1" ht="63" x14ac:dyDescent="0.2">
      <c r="A49" s="10" t="s">
        <v>97</v>
      </c>
      <c r="B49" s="32" t="s">
        <v>98</v>
      </c>
      <c r="C49" s="15">
        <v>598.29999999999995</v>
      </c>
      <c r="D49" s="15">
        <v>598.29999999999995</v>
      </c>
      <c r="E49" s="15">
        <v>598.29999999999995</v>
      </c>
      <c r="F49" s="39">
        <v>365</v>
      </c>
      <c r="G49" s="15">
        <f t="shared" si="0"/>
        <v>-233.29999999999995</v>
      </c>
      <c r="H49" s="16"/>
      <c r="I49" s="15">
        <v>622.20000000000005</v>
      </c>
      <c r="J49" s="15">
        <v>622.20000000000005</v>
      </c>
      <c r="K49" s="15">
        <f t="shared" si="1"/>
        <v>0</v>
      </c>
      <c r="L49" s="15">
        <v>647.1</v>
      </c>
      <c r="M49" s="15">
        <v>647.1</v>
      </c>
      <c r="N49" s="78">
        <f t="shared" si="2"/>
        <v>0</v>
      </c>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row>
    <row r="50" spans="1:247" s="40" customFormat="1" ht="63" x14ac:dyDescent="0.2">
      <c r="A50" s="10" t="s">
        <v>99</v>
      </c>
      <c r="B50" s="32" t="s">
        <v>100</v>
      </c>
      <c r="C50" s="15">
        <v>1167.4000000000001</v>
      </c>
      <c r="D50" s="15">
        <v>1167.4000000000001</v>
      </c>
      <c r="E50" s="15">
        <v>1167.4000000000001</v>
      </c>
      <c r="F50" s="41">
        <v>308.7</v>
      </c>
      <c r="G50" s="15">
        <f t="shared" si="0"/>
        <v>-858.7</v>
      </c>
      <c r="H50" s="16"/>
      <c r="I50" s="15">
        <v>1214.0999999999999</v>
      </c>
      <c r="J50" s="15">
        <v>1214.0999999999999</v>
      </c>
      <c r="K50" s="15">
        <f t="shared" si="1"/>
        <v>0</v>
      </c>
      <c r="L50" s="15">
        <v>1262.5999999999999</v>
      </c>
      <c r="M50" s="15">
        <v>1262.5999999999999</v>
      </c>
      <c r="N50" s="78">
        <f t="shared" si="2"/>
        <v>0</v>
      </c>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row>
    <row r="51" spans="1:247" s="40" customFormat="1" ht="31.5" x14ac:dyDescent="0.2">
      <c r="A51" s="12" t="s">
        <v>101</v>
      </c>
      <c r="B51" s="13" t="s">
        <v>102</v>
      </c>
      <c r="C51" s="14" t="e">
        <f>C52+C57</f>
        <v>#REF!</v>
      </c>
      <c r="D51" s="14">
        <f>D52+D57</f>
        <v>11769.8</v>
      </c>
      <c r="E51" s="14">
        <f>E52+E57</f>
        <v>12616.3</v>
      </c>
      <c r="F51" s="14">
        <f>F52+F57</f>
        <v>13654.7</v>
      </c>
      <c r="G51" s="15">
        <f t="shared" si="0"/>
        <v>1038.4000000000015</v>
      </c>
      <c r="H51" s="16"/>
      <c r="I51" s="14">
        <f t="shared" ref="I51:M51" si="8">I52+I57</f>
        <v>10829.300000000001</v>
      </c>
      <c r="J51" s="14">
        <f t="shared" si="8"/>
        <v>10829.300000000001</v>
      </c>
      <c r="K51" s="15">
        <f t="shared" si="1"/>
        <v>0</v>
      </c>
      <c r="L51" s="14">
        <f t="shared" si="8"/>
        <v>10875.800000000001</v>
      </c>
      <c r="M51" s="14">
        <f t="shared" si="8"/>
        <v>10875.800000000001</v>
      </c>
      <c r="N51" s="78">
        <f t="shared" si="2"/>
        <v>0</v>
      </c>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row>
    <row r="52" spans="1:247" s="40" customFormat="1" ht="31.5" x14ac:dyDescent="0.2">
      <c r="A52" s="10" t="s">
        <v>103</v>
      </c>
      <c r="B52" s="32" t="s">
        <v>104</v>
      </c>
      <c r="C52" s="14">
        <f>SUM(C53:C56)</f>
        <v>9158.7000000000007</v>
      </c>
      <c r="D52" s="14">
        <f>SUM(D53:D56)</f>
        <v>9979.5</v>
      </c>
      <c r="E52" s="14">
        <f>SUM(E53:E56)</f>
        <v>10535.9</v>
      </c>
      <c r="F52" s="14">
        <f>SUM(F53:F56)</f>
        <v>11795.300000000001</v>
      </c>
      <c r="G52" s="15">
        <f t="shared" si="0"/>
        <v>1259.4000000000015</v>
      </c>
      <c r="H52" s="16"/>
      <c r="I52" s="14">
        <f t="shared" ref="I52:M52" si="9">SUM(I53:I56)</f>
        <v>9158.7000000000007</v>
      </c>
      <c r="J52" s="14">
        <f t="shared" si="9"/>
        <v>9158.7000000000007</v>
      </c>
      <c r="K52" s="15">
        <f t="shared" si="1"/>
        <v>0</v>
      </c>
      <c r="L52" s="14">
        <f t="shared" si="9"/>
        <v>9158.7000000000007</v>
      </c>
      <c r="M52" s="14">
        <f t="shared" si="9"/>
        <v>9158.7000000000007</v>
      </c>
      <c r="N52" s="78">
        <f t="shared" si="2"/>
        <v>0</v>
      </c>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row>
    <row r="53" spans="1:247" s="40" customFormat="1" ht="89.25" x14ac:dyDescent="0.2">
      <c r="A53" s="10" t="s">
        <v>105</v>
      </c>
      <c r="B53" s="32" t="s">
        <v>104</v>
      </c>
      <c r="C53" s="15">
        <v>0</v>
      </c>
      <c r="D53" s="15">
        <v>820.8</v>
      </c>
      <c r="E53" s="15">
        <v>1375.8</v>
      </c>
      <c r="F53" s="15">
        <v>2435.1999999999998</v>
      </c>
      <c r="G53" s="15">
        <f t="shared" si="0"/>
        <v>1059.3999999999999</v>
      </c>
      <c r="H53" s="16" t="s">
        <v>106</v>
      </c>
      <c r="I53" s="15">
        <v>0</v>
      </c>
      <c r="J53" s="15">
        <v>0</v>
      </c>
      <c r="K53" s="15">
        <f t="shared" si="1"/>
        <v>0</v>
      </c>
      <c r="L53" s="15">
        <v>0</v>
      </c>
      <c r="M53" s="15">
        <v>0</v>
      </c>
      <c r="N53" s="78">
        <f t="shared" si="2"/>
        <v>0</v>
      </c>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row>
    <row r="54" spans="1:247" s="40" customFormat="1" ht="78.75" x14ac:dyDescent="0.2">
      <c r="A54" s="10" t="s">
        <v>107</v>
      </c>
      <c r="B54" s="32" t="s">
        <v>108</v>
      </c>
      <c r="C54" s="15">
        <v>8200</v>
      </c>
      <c r="D54" s="15">
        <v>8200</v>
      </c>
      <c r="E54" s="15">
        <v>8200</v>
      </c>
      <c r="F54" s="15">
        <v>8200</v>
      </c>
      <c r="G54" s="15">
        <f t="shared" si="0"/>
        <v>0</v>
      </c>
      <c r="H54" s="16"/>
      <c r="I54" s="15">
        <v>8200</v>
      </c>
      <c r="J54" s="15">
        <v>8200</v>
      </c>
      <c r="K54" s="15">
        <f t="shared" si="1"/>
        <v>0</v>
      </c>
      <c r="L54" s="15">
        <v>8200</v>
      </c>
      <c r="M54" s="15">
        <v>8200</v>
      </c>
      <c r="N54" s="78">
        <f t="shared" si="2"/>
        <v>0</v>
      </c>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row>
    <row r="55" spans="1:247" s="40" customFormat="1" ht="78.75" x14ac:dyDescent="0.2">
      <c r="A55" s="10" t="s">
        <v>109</v>
      </c>
      <c r="B55" s="32" t="s">
        <v>108</v>
      </c>
      <c r="C55" s="15">
        <v>0</v>
      </c>
      <c r="D55" s="15">
        <v>0</v>
      </c>
      <c r="E55" s="15">
        <v>1.4</v>
      </c>
      <c r="F55" s="15">
        <v>1.4</v>
      </c>
      <c r="G55" s="15">
        <f t="shared" si="0"/>
        <v>0</v>
      </c>
      <c r="H55" s="16"/>
      <c r="I55" s="15"/>
      <c r="J55" s="15"/>
      <c r="K55" s="15">
        <f t="shared" si="1"/>
        <v>0</v>
      </c>
      <c r="L55" s="15"/>
      <c r="M55" s="15"/>
      <c r="N55" s="78">
        <f t="shared" si="2"/>
        <v>0</v>
      </c>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row>
    <row r="56" spans="1:247" s="40" customFormat="1" ht="63.75" x14ac:dyDescent="0.2">
      <c r="A56" s="10" t="s">
        <v>110</v>
      </c>
      <c r="B56" s="32" t="s">
        <v>104</v>
      </c>
      <c r="C56" s="15">
        <v>958.7</v>
      </c>
      <c r="D56" s="15">
        <v>958.7</v>
      </c>
      <c r="E56" s="15">
        <v>958.7</v>
      </c>
      <c r="F56" s="15">
        <v>1158.7</v>
      </c>
      <c r="G56" s="15">
        <f t="shared" si="0"/>
        <v>200</v>
      </c>
      <c r="H56" s="16" t="s">
        <v>111</v>
      </c>
      <c r="I56" s="15">
        <v>958.7</v>
      </c>
      <c r="J56" s="15">
        <v>958.7</v>
      </c>
      <c r="K56" s="15">
        <f t="shared" si="1"/>
        <v>0</v>
      </c>
      <c r="L56" s="15">
        <v>958.7</v>
      </c>
      <c r="M56" s="15">
        <v>958.7</v>
      </c>
      <c r="N56" s="78">
        <f t="shared" si="2"/>
        <v>0</v>
      </c>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row>
    <row r="57" spans="1:247" s="40" customFormat="1" ht="18" customHeight="1" x14ac:dyDescent="0.2">
      <c r="A57" s="12" t="s">
        <v>112</v>
      </c>
      <c r="B57" s="13" t="s">
        <v>113</v>
      </c>
      <c r="C57" s="14" t="e">
        <f>C58+C62</f>
        <v>#REF!</v>
      </c>
      <c r="D57" s="14">
        <f>D58+D62</f>
        <v>1790.3</v>
      </c>
      <c r="E57" s="14">
        <f>E58+E62</f>
        <v>2080.3999999999996</v>
      </c>
      <c r="F57" s="14">
        <f>F58+F62</f>
        <v>1859.4</v>
      </c>
      <c r="G57" s="15">
        <f t="shared" si="0"/>
        <v>-220.99999999999955</v>
      </c>
      <c r="H57" s="16"/>
      <c r="I57" s="14">
        <f>I58+I62</f>
        <v>1670.6</v>
      </c>
      <c r="J57" s="14">
        <f>J58+J62</f>
        <v>1670.6</v>
      </c>
      <c r="K57" s="15">
        <f t="shared" si="1"/>
        <v>0</v>
      </c>
      <c r="L57" s="14">
        <f>L58+L62</f>
        <v>1717.1</v>
      </c>
      <c r="M57" s="14">
        <f>M58+M62</f>
        <v>1717.1</v>
      </c>
      <c r="N57" s="78">
        <f t="shared" si="2"/>
        <v>0</v>
      </c>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row>
    <row r="58" spans="1:247" ht="47.25" x14ac:dyDescent="0.25">
      <c r="A58" s="10" t="s">
        <v>114</v>
      </c>
      <c r="B58" s="32" t="s">
        <v>115</v>
      </c>
      <c r="C58" s="15">
        <f>SUM(C59:C61)</f>
        <v>1074.5</v>
      </c>
      <c r="D58" s="15">
        <f>SUM(D59:D61)</f>
        <v>1074.5</v>
      </c>
      <c r="E58" s="15">
        <f>SUM(E59:E61)</f>
        <v>1226.8</v>
      </c>
      <c r="F58" s="15">
        <f>SUM(F59:F61)</f>
        <v>1259.7</v>
      </c>
      <c r="G58" s="15">
        <f t="shared" si="0"/>
        <v>32.900000000000091</v>
      </c>
      <c r="H58" s="16"/>
      <c r="I58" s="15">
        <f>SUM(I59:I61)</f>
        <v>954.8</v>
      </c>
      <c r="J58" s="15">
        <f>SUM(J59:J61)</f>
        <v>954.8</v>
      </c>
      <c r="K58" s="15">
        <f t="shared" si="1"/>
        <v>0</v>
      </c>
      <c r="L58" s="15">
        <f>SUM(L59:L61)</f>
        <v>1001.3000000000001</v>
      </c>
      <c r="M58" s="15">
        <f>SUM(M59:M61)</f>
        <v>1001.3000000000001</v>
      </c>
      <c r="N58" s="78">
        <f t="shared" si="2"/>
        <v>0</v>
      </c>
    </row>
    <row r="59" spans="1:247" ht="47.25" x14ac:dyDescent="0.25">
      <c r="A59" s="10" t="s">
        <v>116</v>
      </c>
      <c r="B59" s="32" t="s">
        <v>115</v>
      </c>
      <c r="C59" s="15">
        <v>120.5</v>
      </c>
      <c r="D59" s="15">
        <v>120.5</v>
      </c>
      <c r="E59" s="15">
        <v>272.8</v>
      </c>
      <c r="F59" s="15">
        <v>288.60000000000002</v>
      </c>
      <c r="G59" s="15">
        <f t="shared" si="0"/>
        <v>15.800000000000011</v>
      </c>
      <c r="H59" s="16" t="s">
        <v>117</v>
      </c>
      <c r="I59" s="15">
        <v>128.4</v>
      </c>
      <c r="J59" s="15">
        <v>128.4</v>
      </c>
      <c r="K59" s="15">
        <f t="shared" si="1"/>
        <v>0</v>
      </c>
      <c r="L59" s="15">
        <v>130.80000000000001</v>
      </c>
      <c r="M59" s="15">
        <v>130.80000000000001</v>
      </c>
      <c r="N59" s="78">
        <f t="shared" si="2"/>
        <v>0</v>
      </c>
    </row>
    <row r="60" spans="1:247" ht="47.25" x14ac:dyDescent="0.25">
      <c r="A60" s="10" t="s">
        <v>118</v>
      </c>
      <c r="B60" s="32" t="s">
        <v>115</v>
      </c>
      <c r="C60" s="15">
        <v>18.899999999999999</v>
      </c>
      <c r="D60" s="15">
        <v>18.899999999999999</v>
      </c>
      <c r="E60" s="15">
        <v>18.899999999999999</v>
      </c>
      <c r="F60" s="15">
        <v>36</v>
      </c>
      <c r="G60" s="15">
        <f t="shared" si="0"/>
        <v>17.100000000000001</v>
      </c>
      <c r="H60" s="16"/>
      <c r="I60" s="15">
        <v>18.899999999999999</v>
      </c>
      <c r="J60" s="15">
        <v>18.899999999999999</v>
      </c>
      <c r="K60" s="15">
        <f t="shared" si="1"/>
        <v>0</v>
      </c>
      <c r="L60" s="15">
        <v>18.899999999999999</v>
      </c>
      <c r="M60" s="15">
        <v>18.899999999999999</v>
      </c>
      <c r="N60" s="78">
        <f t="shared" si="2"/>
        <v>0</v>
      </c>
    </row>
    <row r="61" spans="1:247" ht="47.25" x14ac:dyDescent="0.25">
      <c r="A61" s="10" t="s">
        <v>119</v>
      </c>
      <c r="B61" s="32" t="s">
        <v>115</v>
      </c>
      <c r="C61" s="15">
        <v>935.1</v>
      </c>
      <c r="D61" s="15">
        <v>935.1</v>
      </c>
      <c r="E61" s="15">
        <v>935.1</v>
      </c>
      <c r="F61" s="15">
        <v>935.1</v>
      </c>
      <c r="G61" s="15">
        <f t="shared" si="0"/>
        <v>0</v>
      </c>
      <c r="H61" s="16"/>
      <c r="I61" s="15">
        <v>807.5</v>
      </c>
      <c r="J61" s="15">
        <v>807.5</v>
      </c>
      <c r="K61" s="15">
        <f t="shared" si="1"/>
        <v>0</v>
      </c>
      <c r="L61" s="15">
        <v>851.6</v>
      </c>
      <c r="M61" s="15">
        <v>851.6</v>
      </c>
      <c r="N61" s="78">
        <f t="shared" si="2"/>
        <v>0</v>
      </c>
    </row>
    <row r="62" spans="1:247" ht="31.5" x14ac:dyDescent="0.25">
      <c r="A62" s="10" t="s">
        <v>120</v>
      </c>
      <c r="B62" s="32" t="s">
        <v>121</v>
      </c>
      <c r="C62" s="15" t="e">
        <f>C63+#REF!+C64</f>
        <v>#REF!</v>
      </c>
      <c r="D62" s="15">
        <f>SUM(D63:D68)</f>
        <v>715.8</v>
      </c>
      <c r="E62" s="15">
        <f>SUM(E63:E68)</f>
        <v>853.59999999999991</v>
      </c>
      <c r="F62" s="15">
        <f>SUM(F63:F68)</f>
        <v>599.69999999999993</v>
      </c>
      <c r="G62" s="15">
        <f t="shared" si="0"/>
        <v>-253.89999999999998</v>
      </c>
      <c r="H62" s="16"/>
      <c r="I62" s="15">
        <f t="shared" ref="I62:J62" si="10">SUM(I63:I68)</f>
        <v>715.8</v>
      </c>
      <c r="J62" s="15">
        <f t="shared" si="10"/>
        <v>715.8</v>
      </c>
      <c r="K62" s="15">
        <f t="shared" si="1"/>
        <v>0</v>
      </c>
      <c r="L62" s="15">
        <f t="shared" ref="L62:M62" si="11">SUM(L63:L68)</f>
        <v>715.8</v>
      </c>
      <c r="M62" s="15">
        <f t="shared" si="11"/>
        <v>715.8</v>
      </c>
      <c r="N62" s="78">
        <f t="shared" si="2"/>
        <v>0</v>
      </c>
    </row>
    <row r="63" spans="1:247" ht="31.5" x14ac:dyDescent="0.25">
      <c r="A63" s="10" t="s">
        <v>122</v>
      </c>
      <c r="B63" s="32" t="s">
        <v>121</v>
      </c>
      <c r="C63" s="15">
        <v>451.1</v>
      </c>
      <c r="D63" s="15">
        <v>451.1</v>
      </c>
      <c r="E63" s="15">
        <v>451.1</v>
      </c>
      <c r="F63" s="15">
        <v>0</v>
      </c>
      <c r="G63" s="15">
        <f t="shared" si="0"/>
        <v>-451.1</v>
      </c>
      <c r="H63" s="16" t="s">
        <v>117</v>
      </c>
      <c r="I63" s="15">
        <v>451.1</v>
      </c>
      <c r="J63" s="15">
        <v>451.1</v>
      </c>
      <c r="K63" s="15">
        <f t="shared" si="1"/>
        <v>0</v>
      </c>
      <c r="L63" s="15">
        <v>451.1</v>
      </c>
      <c r="M63" s="15">
        <v>451.1</v>
      </c>
      <c r="N63" s="78">
        <f t="shared" si="2"/>
        <v>0</v>
      </c>
    </row>
    <row r="64" spans="1:247" ht="31.5" x14ac:dyDescent="0.25">
      <c r="A64" s="10" t="s">
        <v>123</v>
      </c>
      <c r="B64" s="32" t="s">
        <v>121</v>
      </c>
      <c r="C64" s="15">
        <v>264.7</v>
      </c>
      <c r="D64" s="15">
        <v>264.7</v>
      </c>
      <c r="E64" s="15">
        <v>264.7</v>
      </c>
      <c r="F64" s="15">
        <v>271.7</v>
      </c>
      <c r="G64" s="15">
        <f t="shared" si="0"/>
        <v>7</v>
      </c>
      <c r="H64" s="16" t="s">
        <v>117</v>
      </c>
      <c r="I64" s="15">
        <v>264.7</v>
      </c>
      <c r="J64" s="15">
        <v>264.7</v>
      </c>
      <c r="K64" s="15">
        <f t="shared" si="1"/>
        <v>0</v>
      </c>
      <c r="L64" s="15">
        <v>264.7</v>
      </c>
      <c r="M64" s="15">
        <v>264.7</v>
      </c>
      <c r="N64" s="78">
        <f t="shared" si="2"/>
        <v>0</v>
      </c>
    </row>
    <row r="65" spans="1:15" ht="31.5" x14ac:dyDescent="0.25">
      <c r="A65" s="10" t="s">
        <v>124</v>
      </c>
      <c r="B65" s="32" t="s">
        <v>121</v>
      </c>
      <c r="C65" s="15">
        <v>0</v>
      </c>
      <c r="D65" s="15">
        <v>0</v>
      </c>
      <c r="E65" s="15">
        <v>3.9</v>
      </c>
      <c r="F65" s="15">
        <v>3.9</v>
      </c>
      <c r="G65" s="15">
        <f t="shared" si="0"/>
        <v>0</v>
      </c>
      <c r="H65" s="16"/>
      <c r="I65" s="15"/>
      <c r="J65" s="15"/>
      <c r="K65" s="15">
        <f t="shared" si="1"/>
        <v>0</v>
      </c>
      <c r="L65" s="15"/>
      <c r="M65" s="15"/>
      <c r="N65" s="78">
        <f t="shared" si="2"/>
        <v>0</v>
      </c>
    </row>
    <row r="66" spans="1:15" ht="63.75" x14ac:dyDescent="0.25">
      <c r="A66" s="10" t="s">
        <v>125</v>
      </c>
      <c r="B66" s="32" t="s">
        <v>121</v>
      </c>
      <c r="C66" s="15">
        <v>0</v>
      </c>
      <c r="D66" s="15">
        <v>0</v>
      </c>
      <c r="E66" s="15">
        <v>16.899999999999999</v>
      </c>
      <c r="F66" s="15">
        <v>207.1</v>
      </c>
      <c r="G66" s="15">
        <f t="shared" si="0"/>
        <v>190.2</v>
      </c>
      <c r="H66" s="16" t="s">
        <v>126</v>
      </c>
      <c r="I66" s="15"/>
      <c r="J66" s="15"/>
      <c r="K66" s="15">
        <f t="shared" si="1"/>
        <v>0</v>
      </c>
      <c r="L66" s="15"/>
      <c r="M66" s="15"/>
      <c r="N66" s="78">
        <f t="shared" si="2"/>
        <v>0</v>
      </c>
    </row>
    <row r="67" spans="1:15" ht="31.5" x14ac:dyDescent="0.25">
      <c r="A67" s="10" t="s">
        <v>127</v>
      </c>
      <c r="B67" s="32" t="s">
        <v>121</v>
      </c>
      <c r="C67" s="15">
        <v>0</v>
      </c>
      <c r="D67" s="15">
        <v>0</v>
      </c>
      <c r="E67" s="15">
        <v>116.9</v>
      </c>
      <c r="F67" s="15">
        <v>116.9</v>
      </c>
      <c r="G67" s="15">
        <f t="shared" si="0"/>
        <v>0</v>
      </c>
      <c r="H67" s="16"/>
      <c r="I67" s="15"/>
      <c r="J67" s="15"/>
      <c r="K67" s="15">
        <f t="shared" si="1"/>
        <v>0</v>
      </c>
      <c r="L67" s="15"/>
      <c r="M67" s="15"/>
      <c r="N67" s="78">
        <f t="shared" si="2"/>
        <v>0</v>
      </c>
    </row>
    <row r="68" spans="1:15" ht="31.5" x14ac:dyDescent="0.25">
      <c r="A68" s="10" t="s">
        <v>128</v>
      </c>
      <c r="B68" s="32" t="s">
        <v>121</v>
      </c>
      <c r="C68" s="15">
        <v>0</v>
      </c>
      <c r="D68" s="15">
        <v>0</v>
      </c>
      <c r="E68" s="15">
        <v>0.1</v>
      </c>
      <c r="F68" s="15">
        <v>0.1</v>
      </c>
      <c r="G68" s="15">
        <f t="shared" si="0"/>
        <v>0</v>
      </c>
      <c r="H68" s="16"/>
      <c r="I68" s="15"/>
      <c r="J68" s="15"/>
      <c r="K68" s="15">
        <f t="shared" si="1"/>
        <v>0</v>
      </c>
      <c r="L68" s="15"/>
      <c r="M68" s="15"/>
      <c r="N68" s="78">
        <f t="shared" si="2"/>
        <v>0</v>
      </c>
    </row>
    <row r="69" spans="1:15" ht="31.5" x14ac:dyDescent="0.25">
      <c r="A69" s="12" t="s">
        <v>129</v>
      </c>
      <c r="B69" s="13" t="s">
        <v>130</v>
      </c>
      <c r="C69" s="14">
        <f>SUM(C70:C78)</f>
        <v>34975.599999999999</v>
      </c>
      <c r="D69" s="14">
        <f>SUM(D70:D78)</f>
        <v>34975.599999999999</v>
      </c>
      <c r="E69" s="14">
        <f>SUM(E70:E78)</f>
        <v>40933.4</v>
      </c>
      <c r="F69" s="14">
        <f>SUM(F70:F78)</f>
        <v>41956.6</v>
      </c>
      <c r="G69" s="15">
        <f t="shared" si="0"/>
        <v>1023.1999999999971</v>
      </c>
      <c r="H69" s="16"/>
      <c r="I69" s="14">
        <f t="shared" ref="I69:M69" si="12">SUM(I70:I78)</f>
        <v>22048.2</v>
      </c>
      <c r="J69" s="14">
        <f t="shared" si="12"/>
        <v>22048.2</v>
      </c>
      <c r="K69" s="15">
        <f t="shared" si="1"/>
        <v>0</v>
      </c>
      <c r="L69" s="14">
        <f t="shared" si="12"/>
        <v>20494.2</v>
      </c>
      <c r="M69" s="14">
        <f t="shared" si="12"/>
        <v>20494.2</v>
      </c>
      <c r="N69" s="78">
        <f t="shared" si="2"/>
        <v>0</v>
      </c>
    </row>
    <row r="70" spans="1:15" ht="110.25" x14ac:dyDescent="0.25">
      <c r="A70" s="42" t="s">
        <v>131</v>
      </c>
      <c r="B70" s="32" t="s">
        <v>132</v>
      </c>
      <c r="C70" s="15">
        <v>12.2</v>
      </c>
      <c r="D70" s="15">
        <v>12.2</v>
      </c>
      <c r="E70" s="15">
        <v>17.8</v>
      </c>
      <c r="F70" s="15">
        <v>17.8</v>
      </c>
      <c r="G70" s="15">
        <f t="shared" ref="G70:G137" si="13">F70-E70</f>
        <v>0</v>
      </c>
      <c r="H70" s="16"/>
      <c r="I70" s="15">
        <v>12.2</v>
      </c>
      <c r="J70" s="15">
        <v>12.2</v>
      </c>
      <c r="K70" s="15">
        <f t="shared" ref="K70:K133" si="14">J70-I70</f>
        <v>0</v>
      </c>
      <c r="L70" s="15">
        <v>12.2</v>
      </c>
      <c r="M70" s="15">
        <v>12.2</v>
      </c>
      <c r="N70" s="78">
        <f t="shared" ref="N70:N133" si="15">M70-L70</f>
        <v>0</v>
      </c>
      <c r="O70" s="43"/>
    </row>
    <row r="71" spans="1:15" ht="110.25" x14ac:dyDescent="0.25">
      <c r="A71" s="42" t="s">
        <v>133</v>
      </c>
      <c r="B71" s="32" t="s">
        <v>132</v>
      </c>
      <c r="C71" s="15">
        <v>3.5</v>
      </c>
      <c r="D71" s="15">
        <v>3.5</v>
      </c>
      <c r="E71" s="15">
        <v>4.4000000000000004</v>
      </c>
      <c r="F71" s="15">
        <v>4.4000000000000004</v>
      </c>
      <c r="G71" s="15">
        <f t="shared" si="13"/>
        <v>0</v>
      </c>
      <c r="H71" s="16"/>
      <c r="I71" s="15">
        <v>3.5</v>
      </c>
      <c r="J71" s="15">
        <v>3.5</v>
      </c>
      <c r="K71" s="15">
        <f t="shared" si="14"/>
        <v>0</v>
      </c>
      <c r="L71" s="15">
        <v>3.5</v>
      </c>
      <c r="M71" s="15">
        <v>3.5</v>
      </c>
      <c r="N71" s="78">
        <f t="shared" si="15"/>
        <v>0</v>
      </c>
      <c r="O71" s="43"/>
    </row>
    <row r="72" spans="1:15" ht="126" x14ac:dyDescent="0.25">
      <c r="A72" s="10" t="s">
        <v>134</v>
      </c>
      <c r="B72" s="32" t="s">
        <v>135</v>
      </c>
      <c r="C72" s="15">
        <v>7777.8</v>
      </c>
      <c r="D72" s="15">
        <v>7777.8</v>
      </c>
      <c r="E72" s="15">
        <v>7777.8</v>
      </c>
      <c r="F72" s="15">
        <v>7777.8</v>
      </c>
      <c r="G72" s="15">
        <f t="shared" si="13"/>
        <v>0</v>
      </c>
      <c r="H72" s="16"/>
      <c r="I72" s="15">
        <v>4850.3999999999996</v>
      </c>
      <c r="J72" s="15">
        <v>4850.3999999999996</v>
      </c>
      <c r="K72" s="15">
        <f t="shared" si="14"/>
        <v>0</v>
      </c>
      <c r="L72" s="15">
        <v>3296.4</v>
      </c>
      <c r="M72" s="15">
        <v>3296.4</v>
      </c>
      <c r="N72" s="78">
        <f t="shared" si="15"/>
        <v>0</v>
      </c>
    </row>
    <row r="73" spans="1:15" ht="81" customHeight="1" x14ac:dyDescent="0.25">
      <c r="A73" s="10" t="s">
        <v>136</v>
      </c>
      <c r="B73" s="38" t="s">
        <v>137</v>
      </c>
      <c r="C73" s="15">
        <v>0</v>
      </c>
      <c r="D73" s="15">
        <v>0</v>
      </c>
      <c r="E73" s="15">
        <v>1.7</v>
      </c>
      <c r="F73" s="15">
        <v>24.9</v>
      </c>
      <c r="G73" s="15">
        <f t="shared" si="13"/>
        <v>23.2</v>
      </c>
      <c r="H73" s="16" t="s">
        <v>138</v>
      </c>
      <c r="I73" s="15"/>
      <c r="J73" s="15"/>
      <c r="K73" s="15">
        <f t="shared" si="14"/>
        <v>0</v>
      </c>
      <c r="L73" s="15"/>
      <c r="M73" s="15"/>
      <c r="N73" s="78">
        <f t="shared" si="15"/>
        <v>0</v>
      </c>
    </row>
    <row r="74" spans="1:15" ht="126" x14ac:dyDescent="0.25">
      <c r="A74" s="10" t="s">
        <v>139</v>
      </c>
      <c r="B74" s="32" t="s">
        <v>140</v>
      </c>
      <c r="C74" s="15">
        <v>382.1</v>
      </c>
      <c r="D74" s="15">
        <v>382.1</v>
      </c>
      <c r="E74" s="15">
        <v>382.1</v>
      </c>
      <c r="F74" s="15">
        <v>382.1</v>
      </c>
      <c r="G74" s="15">
        <f t="shared" si="13"/>
        <v>0</v>
      </c>
      <c r="H74" s="16"/>
      <c r="I74" s="15">
        <v>382.1</v>
      </c>
      <c r="J74" s="15">
        <v>382.1</v>
      </c>
      <c r="K74" s="15">
        <f t="shared" si="14"/>
        <v>0</v>
      </c>
      <c r="L74" s="15">
        <v>382.1</v>
      </c>
      <c r="M74" s="15">
        <v>382.1</v>
      </c>
      <c r="N74" s="78">
        <f t="shared" si="15"/>
        <v>0</v>
      </c>
    </row>
    <row r="75" spans="1:15" ht="63" x14ac:dyDescent="0.25">
      <c r="A75" s="36" t="s">
        <v>141</v>
      </c>
      <c r="B75" s="32" t="s">
        <v>142</v>
      </c>
      <c r="C75" s="15">
        <v>12780</v>
      </c>
      <c r="D75" s="15">
        <v>12780</v>
      </c>
      <c r="E75" s="15">
        <v>15949.6</v>
      </c>
      <c r="F75" s="15">
        <v>15949.6</v>
      </c>
      <c r="G75" s="15">
        <f t="shared" si="13"/>
        <v>0</v>
      </c>
      <c r="H75" s="16"/>
      <c r="I75" s="15">
        <v>12780</v>
      </c>
      <c r="J75" s="15">
        <v>12780</v>
      </c>
      <c r="K75" s="15">
        <f t="shared" si="14"/>
        <v>0</v>
      </c>
      <c r="L75" s="15">
        <v>12780</v>
      </c>
      <c r="M75" s="15">
        <v>12780</v>
      </c>
      <c r="N75" s="78">
        <f t="shared" si="15"/>
        <v>0</v>
      </c>
    </row>
    <row r="76" spans="1:15" ht="63" x14ac:dyDescent="0.25">
      <c r="A76" s="36" t="s">
        <v>143</v>
      </c>
      <c r="B76" s="32" t="s">
        <v>144</v>
      </c>
      <c r="C76" s="15">
        <v>800</v>
      </c>
      <c r="D76" s="15">
        <v>800</v>
      </c>
      <c r="E76" s="15">
        <v>800</v>
      </c>
      <c r="F76" s="15">
        <v>800</v>
      </c>
      <c r="G76" s="15">
        <f t="shared" si="13"/>
        <v>0</v>
      </c>
      <c r="H76" s="16"/>
      <c r="I76" s="15">
        <v>800</v>
      </c>
      <c r="J76" s="15">
        <v>800</v>
      </c>
      <c r="K76" s="15">
        <f t="shared" si="14"/>
        <v>0</v>
      </c>
      <c r="L76" s="15">
        <v>800</v>
      </c>
      <c r="M76" s="15">
        <v>800</v>
      </c>
      <c r="N76" s="78">
        <f t="shared" si="15"/>
        <v>0</v>
      </c>
    </row>
    <row r="77" spans="1:15" ht="94.5" x14ac:dyDescent="0.25">
      <c r="A77" s="36" t="s">
        <v>145</v>
      </c>
      <c r="B77" s="38" t="s">
        <v>146</v>
      </c>
      <c r="C77" s="15">
        <v>3220</v>
      </c>
      <c r="D77" s="15">
        <v>3220</v>
      </c>
      <c r="E77" s="15">
        <v>6000</v>
      </c>
      <c r="F77" s="15">
        <v>7000</v>
      </c>
      <c r="G77" s="15">
        <f t="shared" si="13"/>
        <v>1000</v>
      </c>
      <c r="H77" s="16" t="s">
        <v>117</v>
      </c>
      <c r="I77" s="15">
        <v>3220</v>
      </c>
      <c r="J77" s="15">
        <v>3220</v>
      </c>
      <c r="K77" s="15">
        <f t="shared" si="14"/>
        <v>0</v>
      </c>
      <c r="L77" s="15">
        <v>3220</v>
      </c>
      <c r="M77" s="15">
        <v>3220</v>
      </c>
      <c r="N77" s="78">
        <f t="shared" si="15"/>
        <v>0</v>
      </c>
    </row>
    <row r="78" spans="1:15" ht="63" x14ac:dyDescent="0.25">
      <c r="A78" s="36" t="s">
        <v>147</v>
      </c>
      <c r="B78" s="38" t="s">
        <v>148</v>
      </c>
      <c r="C78" s="15">
        <v>10000</v>
      </c>
      <c r="D78" s="15">
        <v>10000</v>
      </c>
      <c r="E78" s="15">
        <v>10000</v>
      </c>
      <c r="F78" s="15">
        <v>10000</v>
      </c>
      <c r="G78" s="15">
        <f t="shared" si="13"/>
        <v>0</v>
      </c>
      <c r="H78" s="16"/>
      <c r="I78" s="15">
        <v>0</v>
      </c>
      <c r="J78" s="15">
        <v>0</v>
      </c>
      <c r="K78" s="15">
        <f t="shared" si="14"/>
        <v>0</v>
      </c>
      <c r="L78" s="15">
        <v>0</v>
      </c>
      <c r="M78" s="15">
        <v>0</v>
      </c>
      <c r="N78" s="78">
        <f t="shared" si="15"/>
        <v>0</v>
      </c>
    </row>
    <row r="79" spans="1:15" ht="15.75" x14ac:dyDescent="0.25">
      <c r="A79" s="12" t="s">
        <v>149</v>
      </c>
      <c r="B79" s="13" t="s">
        <v>150</v>
      </c>
      <c r="C79" s="44">
        <f>SUM(C80:C115)</f>
        <v>6607.2</v>
      </c>
      <c r="D79" s="44">
        <f>SUM(D80:D115)</f>
        <v>5607.2</v>
      </c>
      <c r="E79" s="44">
        <f>SUM(E80:E115)</f>
        <v>8642</v>
      </c>
      <c r="F79" s="44">
        <f>SUM(F80:F115)</f>
        <v>10338.33</v>
      </c>
      <c r="G79" s="15">
        <f t="shared" si="13"/>
        <v>1696.33</v>
      </c>
      <c r="H79" s="16"/>
      <c r="I79" s="44">
        <f>SUM(I80:I115)</f>
        <v>6607.2</v>
      </c>
      <c r="J79" s="44">
        <f>SUM(J80:J115)</f>
        <v>6607.2</v>
      </c>
      <c r="K79" s="15">
        <f t="shared" si="14"/>
        <v>0</v>
      </c>
      <c r="L79" s="44">
        <f>SUM(L80:L115)</f>
        <v>6607.2</v>
      </c>
      <c r="M79" s="44">
        <f>SUM(M80:M115)</f>
        <v>6607.2</v>
      </c>
      <c r="N79" s="78">
        <f t="shared" si="15"/>
        <v>0</v>
      </c>
    </row>
    <row r="80" spans="1:15" ht="110.25" x14ac:dyDescent="0.25">
      <c r="A80" s="42" t="s">
        <v>151</v>
      </c>
      <c r="B80" s="32" t="s">
        <v>152</v>
      </c>
      <c r="C80" s="22">
        <v>65.3</v>
      </c>
      <c r="D80" s="22">
        <v>65.3</v>
      </c>
      <c r="E80" s="22">
        <v>65.3</v>
      </c>
      <c r="F80" s="22">
        <v>65.3</v>
      </c>
      <c r="G80" s="15">
        <f t="shared" si="13"/>
        <v>0</v>
      </c>
      <c r="H80" s="16"/>
      <c r="I80" s="22">
        <v>65.3</v>
      </c>
      <c r="J80" s="22">
        <v>65.3</v>
      </c>
      <c r="K80" s="15">
        <f t="shared" si="14"/>
        <v>0</v>
      </c>
      <c r="L80" s="22">
        <v>65.3</v>
      </c>
      <c r="M80" s="22">
        <v>65.3</v>
      </c>
      <c r="N80" s="78">
        <f t="shared" si="15"/>
        <v>0</v>
      </c>
    </row>
    <row r="81" spans="1:250" ht="110.25" x14ac:dyDescent="0.25">
      <c r="A81" s="42" t="s">
        <v>153</v>
      </c>
      <c r="B81" s="32" t="s">
        <v>152</v>
      </c>
      <c r="C81" s="22">
        <v>30.8</v>
      </c>
      <c r="D81" s="22">
        <v>30.8</v>
      </c>
      <c r="E81" s="22">
        <v>30.8</v>
      </c>
      <c r="F81" s="22">
        <v>31</v>
      </c>
      <c r="G81" s="15">
        <f t="shared" si="13"/>
        <v>0.19999999999999929</v>
      </c>
      <c r="H81" s="16" t="s">
        <v>117</v>
      </c>
      <c r="I81" s="22">
        <v>30.8</v>
      </c>
      <c r="J81" s="22">
        <v>30.8</v>
      </c>
      <c r="K81" s="15">
        <f t="shared" si="14"/>
        <v>0</v>
      </c>
      <c r="L81" s="22">
        <v>30.8</v>
      </c>
      <c r="M81" s="22">
        <v>30.8</v>
      </c>
      <c r="N81" s="78">
        <f t="shared" si="15"/>
        <v>0</v>
      </c>
    </row>
    <row r="82" spans="1:250" ht="141.75" x14ac:dyDescent="0.25">
      <c r="A82" s="42" t="s">
        <v>154</v>
      </c>
      <c r="B82" s="38" t="s">
        <v>155</v>
      </c>
      <c r="C82" s="22">
        <v>61.4</v>
      </c>
      <c r="D82" s="22">
        <v>61.4</v>
      </c>
      <c r="E82" s="22">
        <v>61.4</v>
      </c>
      <c r="F82" s="22">
        <v>30</v>
      </c>
      <c r="G82" s="15">
        <f t="shared" si="13"/>
        <v>-31.4</v>
      </c>
      <c r="H82" s="16"/>
      <c r="I82" s="22">
        <v>61.4</v>
      </c>
      <c r="J82" s="22">
        <v>61.4</v>
      </c>
      <c r="K82" s="15">
        <f t="shared" si="14"/>
        <v>0</v>
      </c>
      <c r="L82" s="22">
        <v>61.4</v>
      </c>
      <c r="M82" s="22">
        <v>61.4</v>
      </c>
      <c r="N82" s="78">
        <f t="shared" si="15"/>
        <v>0</v>
      </c>
    </row>
    <row r="83" spans="1:250" ht="141.75" x14ac:dyDescent="0.25">
      <c r="A83" s="42" t="s">
        <v>156</v>
      </c>
      <c r="B83" s="38" t="s">
        <v>155</v>
      </c>
      <c r="C83" s="22">
        <v>128.69999999999999</v>
      </c>
      <c r="D83" s="22">
        <v>128.69999999999999</v>
      </c>
      <c r="E83" s="22">
        <v>128.69999999999999</v>
      </c>
      <c r="F83" s="22">
        <v>128.69999999999999</v>
      </c>
      <c r="G83" s="15">
        <f t="shared" si="13"/>
        <v>0</v>
      </c>
      <c r="H83" s="16"/>
      <c r="I83" s="22">
        <v>128.69999999999999</v>
      </c>
      <c r="J83" s="22">
        <v>128.69999999999999</v>
      </c>
      <c r="K83" s="15">
        <f t="shared" si="14"/>
        <v>0</v>
      </c>
      <c r="L83" s="22">
        <v>128.69999999999999</v>
      </c>
      <c r="M83" s="22">
        <v>128.69999999999999</v>
      </c>
      <c r="N83" s="78">
        <f t="shared" si="15"/>
        <v>0</v>
      </c>
    </row>
    <row r="84" spans="1:250" ht="110.25" x14ac:dyDescent="0.25">
      <c r="A84" s="45" t="s">
        <v>157</v>
      </c>
      <c r="B84" s="46" t="s">
        <v>158</v>
      </c>
      <c r="C84" s="22">
        <v>5.0999999999999996</v>
      </c>
      <c r="D84" s="22">
        <v>5.0999999999999996</v>
      </c>
      <c r="E84" s="22">
        <v>5.0999999999999996</v>
      </c>
      <c r="F84" s="22">
        <v>7.3</v>
      </c>
      <c r="G84" s="15">
        <f t="shared" si="13"/>
        <v>2.2000000000000002</v>
      </c>
      <c r="H84" s="16" t="s">
        <v>117</v>
      </c>
      <c r="I84" s="22">
        <v>5.0999999999999996</v>
      </c>
      <c r="J84" s="22">
        <v>5.0999999999999996</v>
      </c>
      <c r="K84" s="15">
        <f t="shared" si="14"/>
        <v>0</v>
      </c>
      <c r="L84" s="22">
        <v>5.0999999999999996</v>
      </c>
      <c r="M84" s="22">
        <v>5.0999999999999996</v>
      </c>
      <c r="N84" s="78">
        <f t="shared" si="15"/>
        <v>0</v>
      </c>
    </row>
    <row r="85" spans="1:250" ht="110.25" x14ac:dyDescent="0.25">
      <c r="A85" s="45" t="s">
        <v>159</v>
      </c>
      <c r="B85" s="46" t="s">
        <v>158</v>
      </c>
      <c r="C85" s="22">
        <v>10.9</v>
      </c>
      <c r="D85" s="22">
        <v>10.9</v>
      </c>
      <c r="E85" s="22">
        <v>15.7</v>
      </c>
      <c r="F85" s="22">
        <v>18</v>
      </c>
      <c r="G85" s="15">
        <f t="shared" si="13"/>
        <v>2.3000000000000007</v>
      </c>
      <c r="H85" s="16" t="s">
        <v>117</v>
      </c>
      <c r="I85" s="22">
        <v>10.9</v>
      </c>
      <c r="J85" s="22">
        <v>10.9</v>
      </c>
      <c r="K85" s="15">
        <f t="shared" si="14"/>
        <v>0</v>
      </c>
      <c r="L85" s="22">
        <v>10.9</v>
      </c>
      <c r="M85" s="22">
        <v>10.9</v>
      </c>
      <c r="N85" s="78">
        <f t="shared" si="15"/>
        <v>0</v>
      </c>
    </row>
    <row r="86" spans="1:250" ht="94.5" x14ac:dyDescent="0.25">
      <c r="A86" s="36" t="s">
        <v>160</v>
      </c>
      <c r="B86" s="32" t="s">
        <v>161</v>
      </c>
      <c r="C86" s="22">
        <v>70</v>
      </c>
      <c r="D86" s="22">
        <v>70</v>
      </c>
      <c r="E86" s="22">
        <v>70</v>
      </c>
      <c r="F86" s="22">
        <v>30</v>
      </c>
      <c r="G86" s="15">
        <f t="shared" si="13"/>
        <v>-40</v>
      </c>
      <c r="H86" s="16"/>
      <c r="I86" s="22">
        <v>70</v>
      </c>
      <c r="J86" s="22">
        <v>70</v>
      </c>
      <c r="K86" s="15">
        <f t="shared" si="14"/>
        <v>0</v>
      </c>
      <c r="L86" s="22">
        <v>70</v>
      </c>
      <c r="M86" s="22">
        <v>70</v>
      </c>
      <c r="N86" s="78">
        <f t="shared" si="15"/>
        <v>0</v>
      </c>
    </row>
    <row r="87" spans="1:250" ht="110.25" x14ac:dyDescent="0.25">
      <c r="A87" s="45" t="s">
        <v>162</v>
      </c>
      <c r="B87" s="46" t="s">
        <v>163</v>
      </c>
      <c r="C87" s="22">
        <v>24.9</v>
      </c>
      <c r="D87" s="22">
        <v>24.9</v>
      </c>
      <c r="E87" s="22">
        <v>24.9</v>
      </c>
      <c r="F87" s="22">
        <v>7.5</v>
      </c>
      <c r="G87" s="15">
        <f t="shared" si="13"/>
        <v>-17.399999999999999</v>
      </c>
      <c r="H87" s="16"/>
      <c r="I87" s="22">
        <v>24.9</v>
      </c>
      <c r="J87" s="22">
        <v>24.9</v>
      </c>
      <c r="K87" s="15">
        <f t="shared" si="14"/>
        <v>0</v>
      </c>
      <c r="L87" s="22">
        <v>24.9</v>
      </c>
      <c r="M87" s="22">
        <v>24.9</v>
      </c>
      <c r="N87" s="78">
        <f t="shared" si="15"/>
        <v>0</v>
      </c>
    </row>
    <row r="88" spans="1:250" ht="110.25" x14ac:dyDescent="0.25">
      <c r="A88" s="45" t="s">
        <v>164</v>
      </c>
      <c r="B88" s="47" t="s">
        <v>165</v>
      </c>
      <c r="C88" s="22">
        <v>70</v>
      </c>
      <c r="D88" s="22">
        <v>70</v>
      </c>
      <c r="E88" s="22">
        <v>70</v>
      </c>
      <c r="F88" s="22">
        <v>10</v>
      </c>
      <c r="G88" s="15">
        <f t="shared" si="13"/>
        <v>-60</v>
      </c>
      <c r="H88" s="16"/>
      <c r="I88" s="22">
        <v>70</v>
      </c>
      <c r="J88" s="22">
        <v>70</v>
      </c>
      <c r="K88" s="15">
        <f t="shared" si="14"/>
        <v>0</v>
      </c>
      <c r="L88" s="22">
        <v>70</v>
      </c>
      <c r="M88" s="22">
        <v>70</v>
      </c>
      <c r="N88" s="78">
        <f t="shared" si="15"/>
        <v>0</v>
      </c>
    </row>
    <row r="89" spans="1:250" ht="110.25" x14ac:dyDescent="0.25">
      <c r="A89" s="45" t="s">
        <v>166</v>
      </c>
      <c r="B89" s="46" t="s">
        <v>167</v>
      </c>
      <c r="C89" s="22">
        <v>7.5</v>
      </c>
      <c r="D89" s="22">
        <v>7.5</v>
      </c>
      <c r="E89" s="22">
        <v>7.5</v>
      </c>
      <c r="F89" s="22">
        <v>7.5</v>
      </c>
      <c r="G89" s="15">
        <f t="shared" si="13"/>
        <v>0</v>
      </c>
      <c r="H89" s="16"/>
      <c r="I89" s="22">
        <v>7.5</v>
      </c>
      <c r="J89" s="22">
        <v>7.5</v>
      </c>
      <c r="K89" s="15">
        <f t="shared" si="14"/>
        <v>0</v>
      </c>
      <c r="L89" s="22">
        <v>7.5</v>
      </c>
      <c r="M89" s="22">
        <v>7.5</v>
      </c>
      <c r="N89" s="78">
        <f t="shared" si="15"/>
        <v>0</v>
      </c>
    </row>
    <row r="90" spans="1:250" s="31" customFormat="1" ht="126" x14ac:dyDescent="0.25">
      <c r="A90" s="48" t="s">
        <v>168</v>
      </c>
      <c r="B90" s="46" t="s">
        <v>169</v>
      </c>
      <c r="C90" s="22">
        <v>252</v>
      </c>
      <c r="D90" s="22">
        <v>252</v>
      </c>
      <c r="E90" s="22">
        <v>298</v>
      </c>
      <c r="F90" s="22">
        <v>304.7</v>
      </c>
      <c r="G90" s="15">
        <f t="shared" si="13"/>
        <v>6.6999999999999886</v>
      </c>
      <c r="H90" s="16" t="s">
        <v>117</v>
      </c>
      <c r="I90" s="22">
        <v>252</v>
      </c>
      <c r="J90" s="22">
        <v>252</v>
      </c>
      <c r="K90" s="15">
        <f t="shared" si="14"/>
        <v>0</v>
      </c>
      <c r="L90" s="22">
        <v>252</v>
      </c>
      <c r="M90" s="22">
        <v>252</v>
      </c>
      <c r="N90" s="78">
        <f t="shared" si="15"/>
        <v>0</v>
      </c>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row>
    <row r="91" spans="1:250" s="25" customFormat="1" ht="157.5" x14ac:dyDescent="0.25">
      <c r="A91" s="48" t="s">
        <v>170</v>
      </c>
      <c r="B91" s="46" t="s">
        <v>171</v>
      </c>
      <c r="C91" s="22">
        <v>38.299999999999997</v>
      </c>
      <c r="D91" s="22">
        <v>38.299999999999997</v>
      </c>
      <c r="E91" s="22">
        <v>88.2</v>
      </c>
      <c r="F91" s="22">
        <v>116.6</v>
      </c>
      <c r="G91" s="15">
        <f t="shared" si="13"/>
        <v>28.399999999999991</v>
      </c>
      <c r="H91" s="16" t="s">
        <v>117</v>
      </c>
      <c r="I91" s="22">
        <v>38.299999999999997</v>
      </c>
      <c r="J91" s="22">
        <v>38.299999999999997</v>
      </c>
      <c r="K91" s="15">
        <f t="shared" si="14"/>
        <v>0</v>
      </c>
      <c r="L91" s="22">
        <v>38.299999999999997</v>
      </c>
      <c r="M91" s="22">
        <v>38.299999999999997</v>
      </c>
      <c r="N91" s="78">
        <f t="shared" si="15"/>
        <v>0</v>
      </c>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row>
    <row r="92" spans="1:250" s="25" customFormat="1" ht="157.5" x14ac:dyDescent="0.25">
      <c r="A92" s="48" t="s">
        <v>172</v>
      </c>
      <c r="B92" s="46" t="s">
        <v>173</v>
      </c>
      <c r="C92" s="22">
        <v>0</v>
      </c>
      <c r="D92" s="22">
        <v>0</v>
      </c>
      <c r="E92" s="22">
        <v>15</v>
      </c>
      <c r="F92" s="22">
        <v>15</v>
      </c>
      <c r="G92" s="15">
        <f t="shared" si="13"/>
        <v>0</v>
      </c>
      <c r="H92" s="16"/>
      <c r="I92" s="22"/>
      <c r="J92" s="22"/>
      <c r="K92" s="15">
        <f t="shared" si="14"/>
        <v>0</v>
      </c>
      <c r="L92" s="22"/>
      <c r="M92" s="22"/>
      <c r="N92" s="78">
        <f t="shared" si="15"/>
        <v>0</v>
      </c>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row>
    <row r="93" spans="1:250" s="25" customFormat="1" ht="110.25" x14ac:dyDescent="0.25">
      <c r="A93" s="48" t="s">
        <v>174</v>
      </c>
      <c r="B93" s="46" t="s">
        <v>175</v>
      </c>
      <c r="C93" s="22">
        <v>9</v>
      </c>
      <c r="D93" s="22">
        <v>9</v>
      </c>
      <c r="E93" s="22">
        <v>9</v>
      </c>
      <c r="F93" s="22">
        <v>9</v>
      </c>
      <c r="G93" s="15">
        <f t="shared" si="13"/>
        <v>0</v>
      </c>
      <c r="H93" s="16"/>
      <c r="I93" s="22">
        <v>9</v>
      </c>
      <c r="J93" s="22">
        <v>9</v>
      </c>
      <c r="K93" s="15">
        <f t="shared" si="14"/>
        <v>0</v>
      </c>
      <c r="L93" s="22">
        <v>9</v>
      </c>
      <c r="M93" s="22">
        <v>9</v>
      </c>
      <c r="N93" s="78">
        <f t="shared" si="15"/>
        <v>0</v>
      </c>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row>
    <row r="94" spans="1:250" s="25" customFormat="1" ht="110.25" x14ac:dyDescent="0.25">
      <c r="A94" s="48" t="s">
        <v>176</v>
      </c>
      <c r="B94" s="46" t="s">
        <v>177</v>
      </c>
      <c r="C94" s="22">
        <v>0.1</v>
      </c>
      <c r="D94" s="22">
        <v>0.1</v>
      </c>
      <c r="E94" s="22">
        <v>0</v>
      </c>
      <c r="F94" s="22">
        <v>0</v>
      </c>
      <c r="G94" s="15">
        <f t="shared" si="13"/>
        <v>0</v>
      </c>
      <c r="H94" s="16"/>
      <c r="I94" s="22">
        <v>0.1</v>
      </c>
      <c r="J94" s="22">
        <v>0.1</v>
      </c>
      <c r="K94" s="15">
        <f t="shared" si="14"/>
        <v>0</v>
      </c>
      <c r="L94" s="22">
        <v>0.1</v>
      </c>
      <c r="M94" s="22">
        <v>0.1</v>
      </c>
      <c r="N94" s="78">
        <f t="shared" si="15"/>
        <v>0</v>
      </c>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row>
    <row r="95" spans="1:250" s="25" customFormat="1" ht="110.25" x14ac:dyDescent="0.25">
      <c r="A95" s="36" t="s">
        <v>178</v>
      </c>
      <c r="B95" s="32" t="s">
        <v>177</v>
      </c>
      <c r="C95" s="22">
        <v>381.1</v>
      </c>
      <c r="D95" s="22">
        <v>381.1</v>
      </c>
      <c r="E95" s="22">
        <v>381.1</v>
      </c>
      <c r="F95" s="22">
        <v>381.1</v>
      </c>
      <c r="G95" s="15">
        <f t="shared" si="13"/>
        <v>0</v>
      </c>
      <c r="H95" s="16"/>
      <c r="I95" s="22">
        <v>381.1</v>
      </c>
      <c r="J95" s="22">
        <v>381.1</v>
      </c>
      <c r="K95" s="15">
        <f t="shared" si="14"/>
        <v>0</v>
      </c>
      <c r="L95" s="22">
        <v>381.1</v>
      </c>
      <c r="M95" s="22">
        <v>381.1</v>
      </c>
      <c r="N95" s="78">
        <f t="shared" si="15"/>
        <v>0</v>
      </c>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row>
    <row r="96" spans="1:250" ht="126" x14ac:dyDescent="0.25">
      <c r="A96" s="36" t="s">
        <v>179</v>
      </c>
      <c r="B96" s="32" t="s">
        <v>180</v>
      </c>
      <c r="C96" s="22">
        <v>36</v>
      </c>
      <c r="D96" s="22">
        <v>36</v>
      </c>
      <c r="E96" s="22">
        <v>36</v>
      </c>
      <c r="F96" s="22">
        <v>36</v>
      </c>
      <c r="G96" s="15">
        <f t="shared" si="13"/>
        <v>0</v>
      </c>
      <c r="H96" s="16"/>
      <c r="I96" s="22">
        <v>36</v>
      </c>
      <c r="J96" s="22">
        <v>36</v>
      </c>
      <c r="K96" s="15">
        <f t="shared" si="14"/>
        <v>0</v>
      </c>
      <c r="L96" s="22">
        <v>36</v>
      </c>
      <c r="M96" s="22">
        <v>36</v>
      </c>
      <c r="N96" s="78">
        <f t="shared" si="15"/>
        <v>0</v>
      </c>
    </row>
    <row r="97" spans="1:250" ht="126" x14ac:dyDescent="0.25">
      <c r="A97" s="36" t="s">
        <v>181</v>
      </c>
      <c r="B97" s="32" t="s">
        <v>182</v>
      </c>
      <c r="C97" s="22">
        <v>432</v>
      </c>
      <c r="D97" s="22">
        <v>432</v>
      </c>
      <c r="E97" s="22">
        <v>432</v>
      </c>
      <c r="F97" s="22">
        <v>432</v>
      </c>
      <c r="G97" s="15">
        <f t="shared" si="13"/>
        <v>0</v>
      </c>
      <c r="H97" s="16"/>
      <c r="I97" s="22">
        <v>432</v>
      </c>
      <c r="J97" s="22">
        <v>432</v>
      </c>
      <c r="K97" s="15">
        <f t="shared" si="14"/>
        <v>0</v>
      </c>
      <c r="L97" s="22">
        <v>432</v>
      </c>
      <c r="M97" s="22">
        <v>432</v>
      </c>
      <c r="N97" s="78">
        <f t="shared" si="15"/>
        <v>0</v>
      </c>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row>
    <row r="98" spans="1:250" s="25" customFormat="1" ht="63" x14ac:dyDescent="0.25">
      <c r="A98" s="48" t="s">
        <v>183</v>
      </c>
      <c r="B98" s="46" t="s">
        <v>184</v>
      </c>
      <c r="C98" s="22">
        <v>89.3</v>
      </c>
      <c r="D98" s="22">
        <v>89.3</v>
      </c>
      <c r="E98" s="22">
        <v>89.3</v>
      </c>
      <c r="F98" s="22">
        <v>89.3</v>
      </c>
      <c r="G98" s="15">
        <f t="shared" si="13"/>
        <v>0</v>
      </c>
      <c r="H98" s="16"/>
      <c r="I98" s="22">
        <v>89.3</v>
      </c>
      <c r="J98" s="22">
        <v>89.3</v>
      </c>
      <c r="K98" s="15">
        <f t="shared" si="14"/>
        <v>0</v>
      </c>
      <c r="L98" s="22">
        <v>89.3</v>
      </c>
      <c r="M98" s="22">
        <v>89.3</v>
      </c>
      <c r="N98" s="78">
        <f t="shared" si="15"/>
        <v>0</v>
      </c>
    </row>
    <row r="99" spans="1:250" s="49" customFormat="1" ht="94.5" x14ac:dyDescent="0.25">
      <c r="A99" s="48" t="s">
        <v>185</v>
      </c>
      <c r="B99" s="46" t="s">
        <v>186</v>
      </c>
      <c r="C99" s="22">
        <v>0</v>
      </c>
      <c r="D99" s="22">
        <v>0</v>
      </c>
      <c r="E99" s="22">
        <v>685.5</v>
      </c>
      <c r="F99" s="22">
        <v>685.9</v>
      </c>
      <c r="G99" s="15">
        <f t="shared" si="13"/>
        <v>0.39999999999997726</v>
      </c>
      <c r="H99" s="16" t="s">
        <v>117</v>
      </c>
      <c r="I99" s="22">
        <v>0</v>
      </c>
      <c r="J99" s="22">
        <v>0</v>
      </c>
      <c r="K99" s="15">
        <f t="shared" si="14"/>
        <v>0</v>
      </c>
      <c r="L99" s="22">
        <v>0</v>
      </c>
      <c r="M99" s="22">
        <v>0</v>
      </c>
      <c r="N99" s="78">
        <f t="shared" si="15"/>
        <v>0</v>
      </c>
      <c r="O99" s="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row>
    <row r="100" spans="1:250" s="49" customFormat="1" ht="94.5" x14ac:dyDescent="0.25">
      <c r="A100" s="48" t="s">
        <v>187</v>
      </c>
      <c r="B100" s="46" t="s">
        <v>186</v>
      </c>
      <c r="C100" s="22"/>
      <c r="D100" s="22">
        <v>0</v>
      </c>
      <c r="E100" s="22">
        <v>0</v>
      </c>
      <c r="F100" s="22">
        <v>0.6</v>
      </c>
      <c r="G100" s="15">
        <f t="shared" si="13"/>
        <v>0.6</v>
      </c>
      <c r="H100" s="16" t="s">
        <v>117</v>
      </c>
      <c r="I100" s="22"/>
      <c r="J100" s="22"/>
      <c r="K100" s="15">
        <f t="shared" si="14"/>
        <v>0</v>
      </c>
      <c r="L100" s="22"/>
      <c r="M100" s="22"/>
      <c r="N100" s="78">
        <f t="shared" si="15"/>
        <v>0</v>
      </c>
      <c r="O100" s="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row>
    <row r="101" spans="1:250" s="49" customFormat="1" ht="94.5" x14ac:dyDescent="0.25">
      <c r="A101" s="36" t="s">
        <v>188</v>
      </c>
      <c r="B101" s="32" t="s">
        <v>189</v>
      </c>
      <c r="C101" s="22">
        <v>2160.1999999999998</v>
      </c>
      <c r="D101" s="22">
        <v>2160.1999999999998</v>
      </c>
      <c r="E101" s="22">
        <v>4067.9</v>
      </c>
      <c r="F101" s="22">
        <v>5800</v>
      </c>
      <c r="G101" s="15">
        <f t="shared" si="13"/>
        <v>1732.1</v>
      </c>
      <c r="H101" s="16" t="s">
        <v>190</v>
      </c>
      <c r="I101" s="22">
        <v>2160.1999999999998</v>
      </c>
      <c r="J101" s="22">
        <v>2160.1999999999998</v>
      </c>
      <c r="K101" s="15">
        <f t="shared" si="14"/>
        <v>0</v>
      </c>
      <c r="L101" s="22">
        <v>2160.1999999999998</v>
      </c>
      <c r="M101" s="22">
        <v>2160.1999999999998</v>
      </c>
      <c r="N101" s="78">
        <f t="shared" si="15"/>
        <v>0</v>
      </c>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row>
    <row r="102" spans="1:250" s="49" customFormat="1" ht="47.25" x14ac:dyDescent="0.25">
      <c r="A102" s="50" t="s">
        <v>191</v>
      </c>
      <c r="B102" s="51" t="s">
        <v>192</v>
      </c>
      <c r="C102" s="22">
        <v>0</v>
      </c>
      <c r="D102" s="22">
        <v>0</v>
      </c>
      <c r="E102" s="22">
        <v>40.6</v>
      </c>
      <c r="F102" s="22">
        <v>40.6</v>
      </c>
      <c r="G102" s="15">
        <f t="shared" si="13"/>
        <v>0</v>
      </c>
      <c r="H102" s="16"/>
      <c r="I102" s="22"/>
      <c r="J102" s="22"/>
      <c r="K102" s="15">
        <f t="shared" si="14"/>
        <v>0</v>
      </c>
      <c r="L102" s="22"/>
      <c r="M102" s="22"/>
      <c r="N102" s="78">
        <f t="shared" si="15"/>
        <v>0</v>
      </c>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row>
    <row r="103" spans="1:250" s="49" customFormat="1" ht="62.25" customHeight="1" x14ac:dyDescent="0.25">
      <c r="A103" s="50" t="s">
        <v>193</v>
      </c>
      <c r="B103" s="51" t="s">
        <v>192</v>
      </c>
      <c r="C103" s="22">
        <v>0</v>
      </c>
      <c r="D103" s="22">
        <v>0</v>
      </c>
      <c r="E103" s="22">
        <v>115.3</v>
      </c>
      <c r="F103" s="22">
        <v>120.63</v>
      </c>
      <c r="G103" s="15">
        <f t="shared" si="13"/>
        <v>5.3299999999999983</v>
      </c>
      <c r="H103" s="16" t="s">
        <v>194</v>
      </c>
      <c r="I103" s="22"/>
      <c r="J103" s="22"/>
      <c r="K103" s="15">
        <f t="shared" si="14"/>
        <v>0</v>
      </c>
      <c r="L103" s="22"/>
      <c r="M103" s="22"/>
      <c r="N103" s="78">
        <f t="shared" si="15"/>
        <v>0</v>
      </c>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row>
    <row r="104" spans="1:250" s="49" customFormat="1" ht="92.25" customHeight="1" x14ac:dyDescent="0.25">
      <c r="A104" s="50" t="s">
        <v>195</v>
      </c>
      <c r="B104" s="51" t="s">
        <v>192</v>
      </c>
      <c r="C104" s="22"/>
      <c r="D104" s="22">
        <v>0</v>
      </c>
      <c r="E104" s="22">
        <v>0</v>
      </c>
      <c r="F104" s="22">
        <v>37.5</v>
      </c>
      <c r="G104" s="15">
        <f t="shared" si="13"/>
        <v>37.5</v>
      </c>
      <c r="H104" s="16" t="s">
        <v>196</v>
      </c>
      <c r="I104" s="22"/>
      <c r="J104" s="22"/>
      <c r="K104" s="15">
        <f t="shared" si="14"/>
        <v>0</v>
      </c>
      <c r="L104" s="22"/>
      <c r="M104" s="22"/>
      <c r="N104" s="78">
        <f t="shared" si="15"/>
        <v>0</v>
      </c>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row>
    <row r="105" spans="1:250" s="49" customFormat="1" ht="47.25" x14ac:dyDescent="0.25">
      <c r="A105" s="50" t="s">
        <v>197</v>
      </c>
      <c r="B105" s="51" t="s">
        <v>192</v>
      </c>
      <c r="C105" s="22">
        <v>0</v>
      </c>
      <c r="D105" s="22">
        <v>0</v>
      </c>
      <c r="E105" s="22">
        <v>9.3000000000000007</v>
      </c>
      <c r="F105" s="22">
        <v>9.3000000000000007</v>
      </c>
      <c r="G105" s="15">
        <f t="shared" si="13"/>
        <v>0</v>
      </c>
      <c r="H105" s="16"/>
      <c r="I105" s="22"/>
      <c r="J105" s="22"/>
      <c r="K105" s="15">
        <f t="shared" si="14"/>
        <v>0</v>
      </c>
      <c r="L105" s="22"/>
      <c r="M105" s="22"/>
      <c r="N105" s="78">
        <f t="shared" si="15"/>
        <v>0</v>
      </c>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row>
    <row r="106" spans="1:250" s="49" customFormat="1" ht="148.5" customHeight="1" x14ac:dyDescent="0.25">
      <c r="A106" s="48" t="s">
        <v>198</v>
      </c>
      <c r="B106" s="46" t="s">
        <v>199</v>
      </c>
      <c r="C106" s="22">
        <v>17.399999999999999</v>
      </c>
      <c r="D106" s="22">
        <v>17.399999999999999</v>
      </c>
      <c r="E106" s="22">
        <v>17.399999999999999</v>
      </c>
      <c r="F106" s="22">
        <v>17.399999999999999</v>
      </c>
      <c r="G106" s="15">
        <f t="shared" si="13"/>
        <v>0</v>
      </c>
      <c r="H106" s="16"/>
      <c r="I106" s="22">
        <v>17.399999999999999</v>
      </c>
      <c r="J106" s="22">
        <v>17.399999999999999</v>
      </c>
      <c r="K106" s="15">
        <f t="shared" si="14"/>
        <v>0</v>
      </c>
      <c r="L106" s="22">
        <v>17.399999999999999</v>
      </c>
      <c r="M106" s="22">
        <v>17.399999999999999</v>
      </c>
      <c r="N106" s="78">
        <f t="shared" si="15"/>
        <v>0</v>
      </c>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row>
    <row r="107" spans="1:250" s="49" customFormat="1" ht="63" x14ac:dyDescent="0.25">
      <c r="A107" s="48" t="s">
        <v>200</v>
      </c>
      <c r="B107" s="46" t="s">
        <v>201</v>
      </c>
      <c r="C107" s="22">
        <v>0</v>
      </c>
      <c r="D107" s="22">
        <v>0</v>
      </c>
      <c r="E107" s="22">
        <v>14.8</v>
      </c>
      <c r="F107" s="22">
        <v>22.6</v>
      </c>
      <c r="G107" s="15">
        <f t="shared" si="13"/>
        <v>7.8000000000000007</v>
      </c>
      <c r="H107" s="16" t="s">
        <v>117</v>
      </c>
      <c r="I107" s="22"/>
      <c r="J107" s="22"/>
      <c r="K107" s="15">
        <f t="shared" si="14"/>
        <v>0</v>
      </c>
      <c r="L107" s="22"/>
      <c r="M107" s="22"/>
      <c r="N107" s="78">
        <f t="shared" si="15"/>
        <v>0</v>
      </c>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row>
    <row r="108" spans="1:250" s="49" customFormat="1" ht="78.75" x14ac:dyDescent="0.25">
      <c r="A108" s="36" t="s">
        <v>202</v>
      </c>
      <c r="B108" s="32" t="s">
        <v>203</v>
      </c>
      <c r="C108" s="22">
        <v>0.5</v>
      </c>
      <c r="D108" s="22">
        <v>0.5</v>
      </c>
      <c r="E108" s="22">
        <v>0.5</v>
      </c>
      <c r="F108" s="22">
        <v>0</v>
      </c>
      <c r="G108" s="15">
        <f t="shared" si="13"/>
        <v>-0.5</v>
      </c>
      <c r="H108" s="16"/>
      <c r="I108" s="22">
        <v>0.5</v>
      </c>
      <c r="J108" s="22">
        <v>0.5</v>
      </c>
      <c r="K108" s="15">
        <f t="shared" si="14"/>
        <v>0</v>
      </c>
      <c r="L108" s="22">
        <v>0.5</v>
      </c>
      <c r="M108" s="22">
        <v>0.5</v>
      </c>
      <c r="N108" s="78">
        <f t="shared" si="15"/>
        <v>0</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row>
    <row r="109" spans="1:250" s="49" customFormat="1" ht="78.75" x14ac:dyDescent="0.25">
      <c r="A109" s="36" t="s">
        <v>204</v>
      </c>
      <c r="B109" s="32" t="s">
        <v>203</v>
      </c>
      <c r="C109" s="22">
        <v>60</v>
      </c>
      <c r="D109" s="22">
        <v>60</v>
      </c>
      <c r="E109" s="22">
        <v>60</v>
      </c>
      <c r="F109" s="22">
        <v>0</v>
      </c>
      <c r="G109" s="15">
        <f t="shared" si="13"/>
        <v>-60</v>
      </c>
      <c r="H109" s="16"/>
      <c r="I109" s="22">
        <v>60</v>
      </c>
      <c r="J109" s="22">
        <v>60</v>
      </c>
      <c r="K109" s="15">
        <f t="shared" si="14"/>
        <v>0</v>
      </c>
      <c r="L109" s="22">
        <v>60</v>
      </c>
      <c r="M109" s="22">
        <v>60</v>
      </c>
      <c r="N109" s="78">
        <f t="shared" si="15"/>
        <v>0</v>
      </c>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row>
    <row r="110" spans="1:250" s="49" customFormat="1" ht="78.75" x14ac:dyDescent="0.25">
      <c r="A110" s="36" t="s">
        <v>205</v>
      </c>
      <c r="B110" s="32" t="s">
        <v>203</v>
      </c>
      <c r="C110" s="22">
        <v>400</v>
      </c>
      <c r="D110" s="22">
        <v>400</v>
      </c>
      <c r="E110" s="22">
        <v>400</v>
      </c>
      <c r="F110" s="22">
        <v>426.7</v>
      </c>
      <c r="G110" s="15">
        <f t="shared" si="13"/>
        <v>26.699999999999989</v>
      </c>
      <c r="H110" s="16" t="s">
        <v>117</v>
      </c>
      <c r="I110" s="22">
        <v>400</v>
      </c>
      <c r="J110" s="22">
        <v>400</v>
      </c>
      <c r="K110" s="15">
        <f t="shared" si="14"/>
        <v>0</v>
      </c>
      <c r="L110" s="22">
        <v>400</v>
      </c>
      <c r="M110" s="22">
        <v>400</v>
      </c>
      <c r="N110" s="78">
        <f t="shared" si="15"/>
        <v>0</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row>
    <row r="111" spans="1:250" s="49" customFormat="1" ht="78.75" x14ac:dyDescent="0.25">
      <c r="A111" s="36" t="s">
        <v>206</v>
      </c>
      <c r="B111" s="32" t="s">
        <v>203</v>
      </c>
      <c r="C111" s="22">
        <v>1000</v>
      </c>
      <c r="D111" s="22">
        <v>1000</v>
      </c>
      <c r="E111" s="22">
        <v>1000</v>
      </c>
      <c r="F111" s="22">
        <v>1000</v>
      </c>
      <c r="G111" s="15">
        <f t="shared" si="13"/>
        <v>0</v>
      </c>
      <c r="H111" s="16"/>
      <c r="I111" s="22">
        <v>1000</v>
      </c>
      <c r="J111" s="22">
        <v>1000</v>
      </c>
      <c r="K111" s="15">
        <f t="shared" si="14"/>
        <v>0</v>
      </c>
      <c r="L111" s="22">
        <v>1000</v>
      </c>
      <c r="M111" s="22">
        <v>1000</v>
      </c>
      <c r="N111" s="78">
        <f t="shared" si="15"/>
        <v>0</v>
      </c>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row>
    <row r="112" spans="1:250" s="49" customFormat="1" ht="78.75" x14ac:dyDescent="0.25">
      <c r="A112" s="36" t="s">
        <v>207</v>
      </c>
      <c r="B112" s="32" t="s">
        <v>203</v>
      </c>
      <c r="C112" s="22">
        <v>1000</v>
      </c>
      <c r="D112" s="22">
        <v>0</v>
      </c>
      <c r="E112" s="22">
        <v>0</v>
      </c>
      <c r="F112" s="22">
        <v>1</v>
      </c>
      <c r="G112" s="15">
        <f t="shared" si="13"/>
        <v>1</v>
      </c>
      <c r="H112" s="16" t="s">
        <v>117</v>
      </c>
      <c r="I112" s="22">
        <v>1000</v>
      </c>
      <c r="J112" s="22">
        <v>1000</v>
      </c>
      <c r="K112" s="15">
        <f t="shared" si="14"/>
        <v>0</v>
      </c>
      <c r="L112" s="22">
        <v>1000</v>
      </c>
      <c r="M112" s="22">
        <v>1000</v>
      </c>
      <c r="N112" s="78">
        <f t="shared" si="15"/>
        <v>0</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row>
    <row r="113" spans="1:250" s="54" customFormat="1" ht="94.5" x14ac:dyDescent="0.25">
      <c r="A113" s="36" t="s">
        <v>208</v>
      </c>
      <c r="B113" s="32" t="s">
        <v>209</v>
      </c>
      <c r="C113" s="22">
        <v>150</v>
      </c>
      <c r="D113" s="22">
        <v>150</v>
      </c>
      <c r="E113" s="22">
        <v>150</v>
      </c>
      <c r="F113" s="22">
        <v>150</v>
      </c>
      <c r="G113" s="15">
        <f t="shared" si="13"/>
        <v>0</v>
      </c>
      <c r="H113" s="16"/>
      <c r="I113" s="22">
        <v>150</v>
      </c>
      <c r="J113" s="22">
        <v>150</v>
      </c>
      <c r="K113" s="15">
        <f t="shared" si="14"/>
        <v>0</v>
      </c>
      <c r="L113" s="22">
        <v>150</v>
      </c>
      <c r="M113" s="22">
        <v>150</v>
      </c>
      <c r="N113" s="78">
        <f t="shared" si="15"/>
        <v>0</v>
      </c>
      <c r="O113" s="52"/>
      <c r="P113" s="52"/>
      <c r="Q113" s="53"/>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52"/>
      <c r="CD113" s="52"/>
      <c r="CE113" s="52"/>
      <c r="CF113" s="52"/>
      <c r="CG113" s="52"/>
      <c r="CH113" s="52"/>
      <c r="CI113" s="52"/>
      <c r="CJ113" s="52"/>
      <c r="CK113" s="52"/>
      <c r="CL113" s="52"/>
      <c r="CM113" s="52"/>
      <c r="CN113" s="52"/>
      <c r="CO113" s="52"/>
      <c r="CP113" s="52"/>
      <c r="CQ113" s="52"/>
      <c r="CR113" s="52"/>
      <c r="CS113" s="52"/>
      <c r="CT113" s="52"/>
      <c r="CU113" s="52"/>
      <c r="CV113" s="52"/>
      <c r="CW113" s="52"/>
      <c r="CX113" s="52"/>
      <c r="CY113" s="52"/>
      <c r="CZ113" s="52"/>
      <c r="DA113" s="52"/>
      <c r="DB113" s="52"/>
      <c r="DC113" s="52"/>
      <c r="DD113" s="52"/>
      <c r="DE113" s="52"/>
      <c r="DF113" s="52"/>
      <c r="DG113" s="52"/>
      <c r="DH113" s="52"/>
      <c r="DI113" s="52"/>
      <c r="DJ113" s="52"/>
      <c r="DK113" s="52"/>
      <c r="DL113" s="52"/>
      <c r="DM113" s="52"/>
      <c r="DN113" s="52"/>
      <c r="DO113" s="52"/>
      <c r="DP113" s="52"/>
      <c r="DQ113" s="52"/>
      <c r="DR113" s="52"/>
      <c r="DS113" s="52"/>
      <c r="DT113" s="52"/>
      <c r="DU113" s="52"/>
      <c r="DV113" s="52"/>
      <c r="DW113" s="52"/>
      <c r="DX113" s="52"/>
      <c r="DY113" s="52"/>
      <c r="DZ113" s="52"/>
      <c r="EA113" s="52"/>
      <c r="EB113" s="52"/>
      <c r="EC113" s="52"/>
      <c r="ED113" s="52"/>
      <c r="EE113" s="52"/>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c r="HD113" s="52"/>
      <c r="HE113" s="52"/>
      <c r="HF113" s="52"/>
      <c r="HG113" s="52"/>
      <c r="HH113" s="52"/>
      <c r="HI113" s="52"/>
      <c r="HJ113" s="52"/>
      <c r="HK113" s="52"/>
      <c r="HL113" s="52"/>
      <c r="HM113" s="52"/>
      <c r="HN113" s="52"/>
      <c r="HO113" s="52"/>
      <c r="HP113" s="52"/>
      <c r="HQ113" s="52"/>
      <c r="HR113" s="52"/>
      <c r="HS113" s="52"/>
      <c r="HT113" s="52"/>
      <c r="HU113" s="52"/>
      <c r="HV113" s="52"/>
      <c r="HW113" s="52"/>
      <c r="HX113" s="52"/>
      <c r="HY113" s="52"/>
      <c r="HZ113" s="52"/>
      <c r="IA113" s="52"/>
      <c r="IB113" s="52"/>
      <c r="IC113" s="52"/>
      <c r="ID113" s="52"/>
      <c r="IE113" s="52"/>
      <c r="IF113" s="52"/>
      <c r="IG113" s="52"/>
      <c r="IH113" s="52"/>
      <c r="II113" s="52"/>
      <c r="IJ113" s="52"/>
      <c r="IK113" s="52"/>
      <c r="IL113" s="52"/>
      <c r="IM113" s="52"/>
      <c r="IN113" s="52"/>
      <c r="IO113" s="52"/>
      <c r="IP113" s="52"/>
    </row>
    <row r="114" spans="1:250" s="49" customFormat="1" ht="126" x14ac:dyDescent="0.25">
      <c r="A114" s="55" t="s">
        <v>210</v>
      </c>
      <c r="B114" s="32" t="s">
        <v>211</v>
      </c>
      <c r="C114" s="22">
        <v>106.7</v>
      </c>
      <c r="D114" s="22">
        <v>106.7</v>
      </c>
      <c r="E114" s="22">
        <v>106.7</v>
      </c>
      <c r="F114" s="22">
        <v>0</v>
      </c>
      <c r="G114" s="15">
        <f t="shared" si="13"/>
        <v>-106.7</v>
      </c>
      <c r="H114" s="16"/>
      <c r="I114" s="22">
        <v>106.7</v>
      </c>
      <c r="J114" s="22">
        <v>106.7</v>
      </c>
      <c r="K114" s="15">
        <f t="shared" si="14"/>
        <v>0</v>
      </c>
      <c r="L114" s="22">
        <v>106.7</v>
      </c>
      <c r="M114" s="22">
        <v>106.7</v>
      </c>
      <c r="N114" s="78">
        <f t="shared" si="15"/>
        <v>0</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row>
    <row r="115" spans="1:250" s="49" customFormat="1" ht="126" x14ac:dyDescent="0.25">
      <c r="A115" s="55" t="s">
        <v>212</v>
      </c>
      <c r="B115" s="32" t="s">
        <v>211</v>
      </c>
      <c r="C115" s="22">
        <v>0</v>
      </c>
      <c r="D115" s="22">
        <v>0</v>
      </c>
      <c r="E115" s="22">
        <v>146</v>
      </c>
      <c r="F115" s="22">
        <v>307.10000000000002</v>
      </c>
      <c r="G115" s="15">
        <f t="shared" si="13"/>
        <v>161.10000000000002</v>
      </c>
      <c r="H115" s="16" t="s">
        <v>117</v>
      </c>
      <c r="I115" s="22">
        <v>0</v>
      </c>
      <c r="J115" s="22">
        <v>0</v>
      </c>
      <c r="K115" s="15">
        <f t="shared" si="14"/>
        <v>0</v>
      </c>
      <c r="L115" s="22">
        <v>0</v>
      </c>
      <c r="M115" s="22">
        <v>0</v>
      </c>
      <c r="N115" s="78">
        <f t="shared" si="15"/>
        <v>0</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row>
    <row r="116" spans="1:250" s="49" customFormat="1" ht="15.75" x14ac:dyDescent="0.25">
      <c r="A116" s="12" t="s">
        <v>213</v>
      </c>
      <c r="B116" s="13" t="s">
        <v>214</v>
      </c>
      <c r="C116" s="14">
        <f>C117</f>
        <v>353.5</v>
      </c>
      <c r="D116" s="14">
        <f>D117</f>
        <v>353.5</v>
      </c>
      <c r="E116" s="14">
        <f>E117</f>
        <v>686.9</v>
      </c>
      <c r="F116" s="14">
        <f>F117</f>
        <v>2338</v>
      </c>
      <c r="G116" s="15">
        <f t="shared" si="13"/>
        <v>1651.1</v>
      </c>
      <c r="H116" s="16"/>
      <c r="I116" s="14">
        <f t="shared" ref="I116:M116" si="16">I117</f>
        <v>356.8</v>
      </c>
      <c r="J116" s="14">
        <f t="shared" si="16"/>
        <v>356.8</v>
      </c>
      <c r="K116" s="15">
        <f t="shared" si="14"/>
        <v>0</v>
      </c>
      <c r="L116" s="14">
        <f t="shared" si="16"/>
        <v>334.1</v>
      </c>
      <c r="M116" s="14">
        <f t="shared" si="16"/>
        <v>334.1</v>
      </c>
      <c r="N116" s="78">
        <f t="shared" si="15"/>
        <v>0</v>
      </c>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row>
    <row r="117" spans="1:250" s="49" customFormat="1" ht="31.5" x14ac:dyDescent="0.25">
      <c r="A117" s="10" t="s">
        <v>215</v>
      </c>
      <c r="B117" s="32" t="s">
        <v>216</v>
      </c>
      <c r="C117" s="15">
        <v>353.5</v>
      </c>
      <c r="D117" s="15">
        <v>353.5</v>
      </c>
      <c r="E117" s="15">
        <v>686.9</v>
      </c>
      <c r="F117" s="15">
        <v>2338</v>
      </c>
      <c r="G117" s="15">
        <f t="shared" si="13"/>
        <v>1651.1</v>
      </c>
      <c r="H117" s="16" t="s">
        <v>117</v>
      </c>
      <c r="I117" s="15">
        <v>356.8</v>
      </c>
      <c r="J117" s="15">
        <v>356.8</v>
      </c>
      <c r="K117" s="15">
        <f t="shared" si="14"/>
        <v>0</v>
      </c>
      <c r="L117" s="15">
        <v>334.1</v>
      </c>
      <c r="M117" s="15">
        <v>334.1</v>
      </c>
      <c r="N117" s="78">
        <f t="shared" si="15"/>
        <v>0</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row>
    <row r="118" spans="1:250" s="49" customFormat="1" ht="15.75" x14ac:dyDescent="0.25">
      <c r="A118" s="56" t="s">
        <v>217</v>
      </c>
      <c r="B118" s="13" t="s">
        <v>218</v>
      </c>
      <c r="C118" s="15"/>
      <c r="D118" s="14">
        <f>D119</f>
        <v>0</v>
      </c>
      <c r="E118" s="14">
        <f t="shared" ref="E118:F118" si="17">E119</f>
        <v>0</v>
      </c>
      <c r="F118" s="14">
        <f t="shared" si="17"/>
        <v>174.7</v>
      </c>
      <c r="G118" s="15">
        <f t="shared" si="13"/>
        <v>174.7</v>
      </c>
      <c r="H118" s="16"/>
      <c r="I118" s="15"/>
      <c r="J118" s="15"/>
      <c r="K118" s="15">
        <f t="shared" si="14"/>
        <v>0</v>
      </c>
      <c r="L118" s="15"/>
      <c r="M118" s="15"/>
      <c r="N118" s="78">
        <f t="shared" si="15"/>
        <v>0</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row>
    <row r="119" spans="1:250" s="49" customFormat="1" ht="51" x14ac:dyDescent="0.25">
      <c r="A119" s="56" t="s">
        <v>219</v>
      </c>
      <c r="B119" s="57" t="s">
        <v>220</v>
      </c>
      <c r="C119" s="15"/>
      <c r="D119" s="15">
        <v>0</v>
      </c>
      <c r="E119" s="15">
        <v>0</v>
      </c>
      <c r="F119" s="15">
        <v>174.7</v>
      </c>
      <c r="G119" s="15">
        <f t="shared" si="13"/>
        <v>174.7</v>
      </c>
      <c r="H119" s="16" t="s">
        <v>221</v>
      </c>
      <c r="I119" s="15"/>
      <c r="J119" s="15"/>
      <c r="K119" s="15">
        <f t="shared" si="14"/>
        <v>0</v>
      </c>
      <c r="L119" s="15"/>
      <c r="M119" s="15"/>
      <c r="N119" s="78">
        <f t="shared" si="15"/>
        <v>0</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row>
    <row r="120" spans="1:250" s="49" customFormat="1" ht="15.75" customHeight="1" x14ac:dyDescent="0.25">
      <c r="A120" s="84" t="s">
        <v>222</v>
      </c>
      <c r="B120" s="85"/>
      <c r="C120" s="14" t="e">
        <f>C116+C79+C69+C51+C47+C36</f>
        <v>#REF!</v>
      </c>
      <c r="D120" s="14">
        <f>D116+D79+D69+D51+D47+D36+D118</f>
        <v>135988.4</v>
      </c>
      <c r="E120" s="14">
        <f>E116+E79+E69+E51+E47+E36+E118</f>
        <v>147452</v>
      </c>
      <c r="F120" s="14">
        <f>F116+F79+F69+F51+F47+F36+F118</f>
        <v>151220.33000000002</v>
      </c>
      <c r="G120" s="15">
        <f t="shared" si="13"/>
        <v>3768.3300000000163</v>
      </c>
      <c r="H120" s="16"/>
      <c r="I120" s="14">
        <f t="shared" ref="I120:M120" si="18">I116+I79+I69+I51+I47+I36</f>
        <v>123106.5</v>
      </c>
      <c r="J120" s="14">
        <f t="shared" si="18"/>
        <v>123106.5</v>
      </c>
      <c r="K120" s="15">
        <f t="shared" si="14"/>
        <v>0</v>
      </c>
      <c r="L120" s="14">
        <f t="shared" si="18"/>
        <v>121617.5</v>
      </c>
      <c r="M120" s="14">
        <f t="shared" si="18"/>
        <v>121617.5</v>
      </c>
      <c r="N120" s="78">
        <f t="shared" si="15"/>
        <v>0</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row>
    <row r="121" spans="1:250" s="49" customFormat="1" ht="15.75" x14ac:dyDescent="0.25">
      <c r="A121" s="12" t="s">
        <v>223</v>
      </c>
      <c r="B121" s="58" t="s">
        <v>224</v>
      </c>
      <c r="C121" s="14" t="e">
        <f>C120+C35</f>
        <v>#REF!</v>
      </c>
      <c r="D121" s="14">
        <f>D120+D35</f>
        <v>1922390.7999999998</v>
      </c>
      <c r="E121" s="14">
        <f>E120+E35</f>
        <v>1994370.7000000002</v>
      </c>
      <c r="F121" s="14">
        <f>F120+F35</f>
        <v>2022908.4300000002</v>
      </c>
      <c r="G121" s="15">
        <f t="shared" si="13"/>
        <v>28537.729999999981</v>
      </c>
      <c r="H121" s="16"/>
      <c r="I121" s="14">
        <f t="shared" ref="I121:M121" si="19">I120+I35</f>
        <v>1996218.7999999998</v>
      </c>
      <c r="J121" s="14">
        <f t="shared" si="19"/>
        <v>1996218.7999999998</v>
      </c>
      <c r="K121" s="15">
        <f t="shared" si="14"/>
        <v>0</v>
      </c>
      <c r="L121" s="14">
        <f t="shared" si="19"/>
        <v>2091426.7999999998</v>
      </c>
      <c r="M121" s="14">
        <f t="shared" si="19"/>
        <v>2091426.7999999998</v>
      </c>
      <c r="N121" s="78">
        <f t="shared" si="15"/>
        <v>0</v>
      </c>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row>
    <row r="122" spans="1:250" s="49" customFormat="1" ht="47.25" x14ac:dyDescent="0.25">
      <c r="A122" s="12" t="s">
        <v>225</v>
      </c>
      <c r="B122" s="58" t="s">
        <v>226</v>
      </c>
      <c r="C122" s="14">
        <f>C123+C128+C184+C228</f>
        <v>5257573.3</v>
      </c>
      <c r="D122" s="14">
        <f>D123+D128+D184+D228</f>
        <v>5489188.7999999989</v>
      </c>
      <c r="E122" s="14">
        <f>E123+E128+E184+E228</f>
        <v>5604236.3999999985</v>
      </c>
      <c r="F122" s="14">
        <f>F123+F128+F184+F228</f>
        <v>5723147.3999999985</v>
      </c>
      <c r="G122" s="15">
        <f t="shared" si="13"/>
        <v>118911</v>
      </c>
      <c r="H122" s="16"/>
      <c r="I122" s="14">
        <f>I123+I128+I184+I228</f>
        <v>3798580.399999999</v>
      </c>
      <c r="J122" s="14">
        <f>J123+J128+J184+J228</f>
        <v>3798580.399999999</v>
      </c>
      <c r="K122" s="15">
        <f t="shared" si="14"/>
        <v>0</v>
      </c>
      <c r="L122" s="14">
        <f>L123+L128+L184+L228</f>
        <v>3978667.1999999997</v>
      </c>
      <c r="M122" s="14">
        <f>M123+M128+M184+M228</f>
        <v>3978667.1999999997</v>
      </c>
      <c r="N122" s="78">
        <f t="shared" si="15"/>
        <v>0</v>
      </c>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row>
    <row r="123" spans="1:250" s="49" customFormat="1" ht="31.5" x14ac:dyDescent="0.25">
      <c r="A123" s="12" t="s">
        <v>227</v>
      </c>
      <c r="B123" s="13" t="s">
        <v>228</v>
      </c>
      <c r="C123" s="14">
        <f>SUM(C124:C127)</f>
        <v>336831.2</v>
      </c>
      <c r="D123" s="14">
        <f>SUM(D124:D127)</f>
        <v>509325</v>
      </c>
      <c r="E123" s="14">
        <f>SUM(E124:E127)</f>
        <v>531531.6</v>
      </c>
      <c r="F123" s="14">
        <f>SUM(F124:F127)</f>
        <v>581629.89999999991</v>
      </c>
      <c r="G123" s="15">
        <f t="shared" si="13"/>
        <v>50098.29999999993</v>
      </c>
      <c r="H123" s="16"/>
      <c r="I123" s="14">
        <f>SUM(I124:I126)</f>
        <v>169384.2</v>
      </c>
      <c r="J123" s="14">
        <f>SUM(J124:J126)</f>
        <v>169384.2</v>
      </c>
      <c r="K123" s="15">
        <f t="shared" si="14"/>
        <v>0</v>
      </c>
      <c r="L123" s="14">
        <f>SUM(L124:L126)</f>
        <v>158937.20000000001</v>
      </c>
      <c r="M123" s="14">
        <f>SUM(M124:M126)</f>
        <v>158937.20000000001</v>
      </c>
      <c r="N123" s="78">
        <f t="shared" si="15"/>
        <v>0</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row>
    <row r="124" spans="1:250" s="49" customFormat="1" ht="47.25" x14ac:dyDescent="0.25">
      <c r="A124" s="10" t="s">
        <v>229</v>
      </c>
      <c r="B124" s="32" t="s">
        <v>230</v>
      </c>
      <c r="C124" s="15">
        <v>296644</v>
      </c>
      <c r="D124" s="15">
        <v>296644</v>
      </c>
      <c r="E124" s="15">
        <v>296644</v>
      </c>
      <c r="F124" s="15">
        <v>296644</v>
      </c>
      <c r="G124" s="15">
        <f t="shared" si="13"/>
        <v>0</v>
      </c>
      <c r="H124" s="16"/>
      <c r="I124" s="15">
        <v>129197</v>
      </c>
      <c r="J124" s="15">
        <v>129197</v>
      </c>
      <c r="K124" s="15">
        <f t="shared" si="14"/>
        <v>0</v>
      </c>
      <c r="L124" s="15">
        <v>118750</v>
      </c>
      <c r="M124" s="15">
        <v>118750</v>
      </c>
      <c r="N124" s="78">
        <f t="shared" si="15"/>
        <v>0</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row>
    <row r="125" spans="1:250" s="49" customFormat="1" ht="51" x14ac:dyDescent="0.25">
      <c r="A125" s="10" t="s">
        <v>231</v>
      </c>
      <c r="B125" s="32" t="s">
        <v>232</v>
      </c>
      <c r="C125" s="15">
        <v>0</v>
      </c>
      <c r="D125" s="15">
        <v>169100</v>
      </c>
      <c r="E125" s="15">
        <v>187670.5</v>
      </c>
      <c r="F125" s="15">
        <v>234226.5</v>
      </c>
      <c r="G125" s="15">
        <f t="shared" si="13"/>
        <v>46556</v>
      </c>
      <c r="H125" s="16" t="s">
        <v>233</v>
      </c>
      <c r="I125" s="15"/>
      <c r="J125" s="15"/>
      <c r="K125" s="15">
        <f t="shared" si="14"/>
        <v>0</v>
      </c>
      <c r="L125" s="15"/>
      <c r="M125" s="15"/>
      <c r="N125" s="78">
        <f t="shared" si="15"/>
        <v>0</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row>
    <row r="126" spans="1:250" s="49" customFormat="1" ht="63" x14ac:dyDescent="0.25">
      <c r="A126" s="10" t="s">
        <v>234</v>
      </c>
      <c r="B126" s="32" t="s">
        <v>235</v>
      </c>
      <c r="C126" s="15">
        <v>40187.199999999997</v>
      </c>
      <c r="D126" s="15">
        <v>40187.199999999997</v>
      </c>
      <c r="E126" s="15">
        <v>40187.199999999997</v>
      </c>
      <c r="F126" s="15">
        <v>40187.199999999997</v>
      </c>
      <c r="G126" s="15">
        <f t="shared" si="13"/>
        <v>0</v>
      </c>
      <c r="H126" s="16"/>
      <c r="I126" s="15">
        <v>40187.199999999997</v>
      </c>
      <c r="J126" s="15">
        <v>40187.199999999997</v>
      </c>
      <c r="K126" s="15">
        <f t="shared" si="14"/>
        <v>0</v>
      </c>
      <c r="L126" s="15">
        <v>40187.199999999997</v>
      </c>
      <c r="M126" s="15">
        <v>40187.199999999997</v>
      </c>
      <c r="N126" s="78">
        <f t="shared" si="15"/>
        <v>0</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row>
    <row r="127" spans="1:250" s="49" customFormat="1" ht="63" x14ac:dyDescent="0.25">
      <c r="A127" s="48" t="s">
        <v>236</v>
      </c>
      <c r="B127" s="51" t="s">
        <v>237</v>
      </c>
      <c r="C127" s="15">
        <v>0</v>
      </c>
      <c r="D127" s="15">
        <v>3393.8</v>
      </c>
      <c r="E127" s="15">
        <v>7029.9</v>
      </c>
      <c r="F127" s="15">
        <f>7029.9+3542.3</f>
        <v>10572.2</v>
      </c>
      <c r="G127" s="15">
        <f t="shared" si="13"/>
        <v>3542.3000000000011</v>
      </c>
      <c r="H127" s="16" t="s">
        <v>414</v>
      </c>
      <c r="I127" s="15"/>
      <c r="J127" s="15"/>
      <c r="K127" s="15">
        <f t="shared" si="14"/>
        <v>0</v>
      </c>
      <c r="L127" s="15"/>
      <c r="M127" s="15"/>
      <c r="N127" s="78">
        <f t="shared" si="15"/>
        <v>0</v>
      </c>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row>
    <row r="128" spans="1:250" ht="47.25" x14ac:dyDescent="0.25">
      <c r="A128" s="12" t="s">
        <v>238</v>
      </c>
      <c r="B128" s="13" t="s">
        <v>239</v>
      </c>
      <c r="C128" s="14">
        <f>SUM(C129:C183)</f>
        <v>2073209.5000000005</v>
      </c>
      <c r="D128" s="14">
        <f>SUM(D129:D183)</f>
        <v>2128529.6999999997</v>
      </c>
      <c r="E128" s="14">
        <f>SUM(E129:E183)</f>
        <v>2217585.7999999993</v>
      </c>
      <c r="F128" s="14">
        <f>SUM(F129:F183)</f>
        <v>2288100.4999999991</v>
      </c>
      <c r="G128" s="14">
        <f t="shared" si="13"/>
        <v>70514.699999999721</v>
      </c>
      <c r="H128" s="16"/>
      <c r="I128" s="14">
        <f>SUM(I129:I183)</f>
        <v>734388.20000000007</v>
      </c>
      <c r="J128" s="14">
        <f>SUM(J129:J183)</f>
        <v>734388.20000000007</v>
      </c>
      <c r="K128" s="15">
        <f t="shared" si="14"/>
        <v>0</v>
      </c>
      <c r="L128" s="14">
        <f>SUM(L129:L183)</f>
        <v>863463.20000000019</v>
      </c>
      <c r="M128" s="14">
        <f>SUM(M129:M183)</f>
        <v>863463.20000000019</v>
      </c>
      <c r="N128" s="78">
        <f t="shared" si="15"/>
        <v>0</v>
      </c>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row>
    <row r="129" spans="1:248" ht="126" x14ac:dyDescent="0.25">
      <c r="A129" s="10" t="s">
        <v>240</v>
      </c>
      <c r="B129" s="32" t="s">
        <v>241</v>
      </c>
      <c r="C129" s="15">
        <v>102353.3</v>
      </c>
      <c r="D129" s="15">
        <v>102353.3</v>
      </c>
      <c r="E129" s="15">
        <v>202083.3</v>
      </c>
      <c r="F129" s="15">
        <v>202083.3</v>
      </c>
      <c r="G129" s="15">
        <f t="shared" si="13"/>
        <v>0</v>
      </c>
      <c r="H129" s="16"/>
      <c r="I129" s="22">
        <v>87353.3</v>
      </c>
      <c r="J129" s="22">
        <v>87353.3</v>
      </c>
      <c r="K129" s="15">
        <f t="shared" si="14"/>
        <v>0</v>
      </c>
      <c r="L129" s="22">
        <v>87353.3</v>
      </c>
      <c r="M129" s="22">
        <v>87353.3</v>
      </c>
      <c r="N129" s="78">
        <f t="shared" si="15"/>
        <v>0</v>
      </c>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row>
    <row r="130" spans="1:248" s="49" customFormat="1" ht="141.75" x14ac:dyDescent="0.25">
      <c r="A130" s="10" t="s">
        <v>240</v>
      </c>
      <c r="B130" s="32" t="s">
        <v>242</v>
      </c>
      <c r="C130" s="15">
        <v>0</v>
      </c>
      <c r="D130" s="15">
        <v>0</v>
      </c>
      <c r="E130" s="15">
        <v>0</v>
      </c>
      <c r="F130" s="15">
        <v>0</v>
      </c>
      <c r="G130" s="15">
        <f t="shared" si="13"/>
        <v>0</v>
      </c>
      <c r="H130" s="16"/>
      <c r="I130" s="22">
        <v>0</v>
      </c>
      <c r="J130" s="22">
        <v>0</v>
      </c>
      <c r="K130" s="15">
        <f t="shared" si="14"/>
        <v>0</v>
      </c>
      <c r="L130" s="22">
        <v>0</v>
      </c>
      <c r="M130" s="22">
        <v>0</v>
      </c>
      <c r="N130" s="78">
        <f t="shared" si="15"/>
        <v>0</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row>
    <row r="131" spans="1:248" s="49" customFormat="1" ht="126" x14ac:dyDescent="0.25">
      <c r="A131" s="10" t="s">
        <v>240</v>
      </c>
      <c r="B131" s="32" t="s">
        <v>243</v>
      </c>
      <c r="C131" s="15">
        <v>31932</v>
      </c>
      <c r="D131" s="15">
        <v>31932</v>
      </c>
      <c r="E131" s="15">
        <v>31932</v>
      </c>
      <c r="F131" s="15">
        <v>31932</v>
      </c>
      <c r="G131" s="15">
        <f t="shared" si="13"/>
        <v>0</v>
      </c>
      <c r="H131" s="16"/>
      <c r="I131" s="22">
        <v>0</v>
      </c>
      <c r="J131" s="22">
        <v>0</v>
      </c>
      <c r="K131" s="15">
        <f t="shared" si="14"/>
        <v>0</v>
      </c>
      <c r="L131" s="22">
        <v>0</v>
      </c>
      <c r="M131" s="22">
        <v>0</v>
      </c>
      <c r="N131" s="78">
        <f t="shared" si="15"/>
        <v>0</v>
      </c>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row>
    <row r="132" spans="1:248" s="49" customFormat="1" ht="141.75" x14ac:dyDescent="0.25">
      <c r="A132" s="10" t="s">
        <v>244</v>
      </c>
      <c r="B132" s="32" t="s">
        <v>245</v>
      </c>
      <c r="C132" s="15">
        <v>0</v>
      </c>
      <c r="D132" s="15">
        <v>0</v>
      </c>
      <c r="E132" s="15">
        <v>499386.3</v>
      </c>
      <c r="F132" s="15">
        <v>499386.3</v>
      </c>
      <c r="G132" s="15">
        <f t="shared" si="13"/>
        <v>0</v>
      </c>
      <c r="H132" s="16"/>
      <c r="I132" s="22"/>
      <c r="J132" s="22"/>
      <c r="K132" s="15">
        <f t="shared" si="14"/>
        <v>0</v>
      </c>
      <c r="L132" s="22"/>
      <c r="M132" s="22"/>
      <c r="N132" s="78">
        <f t="shared" si="15"/>
        <v>0</v>
      </c>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row>
    <row r="133" spans="1:248" s="49" customFormat="1" ht="110.25" x14ac:dyDescent="0.25">
      <c r="A133" s="10" t="s">
        <v>246</v>
      </c>
      <c r="B133" s="32" t="s">
        <v>247</v>
      </c>
      <c r="C133" s="15">
        <v>0</v>
      </c>
      <c r="D133" s="15">
        <v>0</v>
      </c>
      <c r="E133" s="15">
        <v>40357.699999999997</v>
      </c>
      <c r="F133" s="15">
        <v>40357.699999999997</v>
      </c>
      <c r="G133" s="15">
        <f t="shared" si="13"/>
        <v>0</v>
      </c>
      <c r="H133" s="16"/>
      <c r="I133" s="22">
        <v>55245.599999999999</v>
      </c>
      <c r="J133" s="22">
        <v>55245.599999999999</v>
      </c>
      <c r="K133" s="15">
        <f t="shared" si="14"/>
        <v>0</v>
      </c>
      <c r="L133" s="22"/>
      <c r="M133" s="22"/>
      <c r="N133" s="78">
        <f t="shared" si="15"/>
        <v>0</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row>
    <row r="134" spans="1:248" s="49" customFormat="1" ht="94.5" x14ac:dyDescent="0.25">
      <c r="A134" s="10" t="s">
        <v>248</v>
      </c>
      <c r="B134" s="32" t="s">
        <v>249</v>
      </c>
      <c r="C134" s="15">
        <v>3498.6</v>
      </c>
      <c r="D134" s="15">
        <v>3498.6</v>
      </c>
      <c r="E134" s="15">
        <v>3285.6</v>
      </c>
      <c r="F134" s="15">
        <v>3285.6</v>
      </c>
      <c r="G134" s="15">
        <f t="shared" si="13"/>
        <v>0</v>
      </c>
      <c r="H134" s="16"/>
      <c r="I134" s="22">
        <v>3326</v>
      </c>
      <c r="J134" s="22">
        <v>3326</v>
      </c>
      <c r="K134" s="15">
        <f t="shared" ref="K134:K198" si="20">J134-I134</f>
        <v>0</v>
      </c>
      <c r="L134" s="22">
        <v>3864.7</v>
      </c>
      <c r="M134" s="22">
        <v>3864.7</v>
      </c>
      <c r="N134" s="78">
        <f t="shared" ref="N134:N198" si="21">M134-L134</f>
        <v>0</v>
      </c>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row>
    <row r="135" spans="1:248" s="49" customFormat="1" ht="78.75" x14ac:dyDescent="0.25">
      <c r="A135" s="10" t="s">
        <v>250</v>
      </c>
      <c r="B135" s="32" t="s">
        <v>251</v>
      </c>
      <c r="C135" s="15">
        <v>0</v>
      </c>
      <c r="D135" s="15">
        <v>0</v>
      </c>
      <c r="E135" s="15">
        <v>0</v>
      </c>
      <c r="F135" s="15">
        <v>0</v>
      </c>
      <c r="G135" s="15">
        <f t="shared" si="13"/>
        <v>0</v>
      </c>
      <c r="H135" s="16"/>
      <c r="I135" s="22">
        <v>0</v>
      </c>
      <c r="J135" s="22">
        <v>0</v>
      </c>
      <c r="K135" s="15">
        <f t="shared" si="20"/>
        <v>0</v>
      </c>
      <c r="L135" s="22">
        <v>17819.7</v>
      </c>
      <c r="M135" s="22">
        <v>17819.7</v>
      </c>
      <c r="N135" s="78">
        <f t="shared" si="21"/>
        <v>0</v>
      </c>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row>
    <row r="136" spans="1:248" s="49" customFormat="1" ht="63" x14ac:dyDescent="0.25">
      <c r="A136" s="10" t="s">
        <v>252</v>
      </c>
      <c r="B136" s="32" t="s">
        <v>253</v>
      </c>
      <c r="C136" s="15">
        <v>7289.1</v>
      </c>
      <c r="D136" s="15">
        <v>7289.1</v>
      </c>
      <c r="E136" s="15">
        <v>7225.1</v>
      </c>
      <c r="F136" s="15">
        <v>7225.1</v>
      </c>
      <c r="G136" s="15">
        <f t="shared" si="13"/>
        <v>0</v>
      </c>
      <c r="H136" s="16"/>
      <c r="I136" s="22">
        <v>7717.8</v>
      </c>
      <c r="J136" s="22">
        <v>7717.8</v>
      </c>
      <c r="K136" s="15">
        <f t="shared" si="20"/>
        <v>0</v>
      </c>
      <c r="L136" s="22">
        <v>9002.4</v>
      </c>
      <c r="M136" s="22">
        <v>9002.4</v>
      </c>
      <c r="N136" s="78">
        <f t="shared" si="21"/>
        <v>0</v>
      </c>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row>
    <row r="137" spans="1:248" s="49" customFormat="1" ht="78.75" x14ac:dyDescent="0.25">
      <c r="A137" s="10" t="s">
        <v>254</v>
      </c>
      <c r="B137" s="32" t="s">
        <v>255</v>
      </c>
      <c r="C137" s="15">
        <v>104202.5</v>
      </c>
      <c r="D137" s="15">
        <v>104202.5</v>
      </c>
      <c r="E137" s="15">
        <v>104202.5</v>
      </c>
      <c r="F137" s="15">
        <v>104202.5</v>
      </c>
      <c r="G137" s="15">
        <f t="shared" si="13"/>
        <v>0</v>
      </c>
      <c r="H137" s="16"/>
      <c r="I137" s="22">
        <v>98699.4</v>
      </c>
      <c r="J137" s="22">
        <v>98699.4</v>
      </c>
      <c r="K137" s="15">
        <f t="shared" si="20"/>
        <v>0</v>
      </c>
      <c r="L137" s="22">
        <v>101471.3</v>
      </c>
      <c r="M137" s="22">
        <v>101471.3</v>
      </c>
      <c r="N137" s="78">
        <f t="shared" si="21"/>
        <v>0</v>
      </c>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row>
    <row r="138" spans="1:248" ht="63" x14ac:dyDescent="0.25">
      <c r="A138" s="10" t="s">
        <v>256</v>
      </c>
      <c r="B138" s="46" t="s">
        <v>257</v>
      </c>
      <c r="C138" s="15">
        <v>3337.5</v>
      </c>
      <c r="D138" s="15">
        <v>3337.5</v>
      </c>
      <c r="E138" s="15">
        <v>3337.5</v>
      </c>
      <c r="F138" s="15">
        <v>3337.5</v>
      </c>
      <c r="G138" s="15">
        <f t="shared" ref="G138:G203" si="22">F138-E138</f>
        <v>0</v>
      </c>
      <c r="H138" s="16"/>
      <c r="I138" s="22">
        <v>0</v>
      </c>
      <c r="J138" s="22">
        <v>0</v>
      </c>
      <c r="K138" s="15">
        <f t="shared" si="20"/>
        <v>0</v>
      </c>
      <c r="L138" s="22">
        <v>0</v>
      </c>
      <c r="M138" s="22">
        <v>0</v>
      </c>
      <c r="N138" s="78">
        <f t="shared" si="21"/>
        <v>0</v>
      </c>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row>
    <row r="139" spans="1:248" s="49" customFormat="1" ht="78.75" x14ac:dyDescent="0.25">
      <c r="A139" s="10" t="s">
        <v>258</v>
      </c>
      <c r="B139" s="46" t="s">
        <v>259</v>
      </c>
      <c r="C139" s="15">
        <v>6416.4</v>
      </c>
      <c r="D139" s="15">
        <v>6416.4</v>
      </c>
      <c r="E139" s="15">
        <v>6416.4</v>
      </c>
      <c r="F139" s="15">
        <v>6416.4</v>
      </c>
      <c r="G139" s="15">
        <f t="shared" si="22"/>
        <v>0</v>
      </c>
      <c r="H139" s="16"/>
      <c r="I139" s="22">
        <v>6476.9</v>
      </c>
      <c r="J139" s="22">
        <v>6476.9</v>
      </c>
      <c r="K139" s="15">
        <f t="shared" si="20"/>
        <v>0</v>
      </c>
      <c r="L139" s="22">
        <v>6748.4</v>
      </c>
      <c r="M139" s="22">
        <v>6748.4</v>
      </c>
      <c r="N139" s="78">
        <f t="shared" si="21"/>
        <v>0</v>
      </c>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row>
    <row r="140" spans="1:248" s="49" customFormat="1" ht="47.25" x14ac:dyDescent="0.25">
      <c r="A140" s="59" t="s">
        <v>260</v>
      </c>
      <c r="B140" s="32" t="s">
        <v>261</v>
      </c>
      <c r="C140" s="15">
        <v>752.2</v>
      </c>
      <c r="D140" s="15">
        <v>752.2</v>
      </c>
      <c r="E140" s="15">
        <v>0</v>
      </c>
      <c r="F140" s="15">
        <v>0</v>
      </c>
      <c r="G140" s="15">
        <f t="shared" si="22"/>
        <v>0</v>
      </c>
      <c r="H140" s="16"/>
      <c r="I140" s="22">
        <v>0</v>
      </c>
      <c r="J140" s="22">
        <v>0</v>
      </c>
      <c r="K140" s="15">
        <f t="shared" si="20"/>
        <v>0</v>
      </c>
      <c r="L140" s="22">
        <v>0</v>
      </c>
      <c r="M140" s="22">
        <v>0</v>
      </c>
      <c r="N140" s="78">
        <f t="shared" si="21"/>
        <v>0</v>
      </c>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row>
    <row r="141" spans="1:248" s="49" customFormat="1" ht="63" x14ac:dyDescent="0.25">
      <c r="A141" s="59" t="s">
        <v>260</v>
      </c>
      <c r="B141" s="32" t="s">
        <v>262</v>
      </c>
      <c r="C141" s="15">
        <v>990.2</v>
      </c>
      <c r="D141" s="15">
        <v>990.2</v>
      </c>
      <c r="E141" s="15">
        <v>990.2</v>
      </c>
      <c r="F141" s="15">
        <v>990.2</v>
      </c>
      <c r="G141" s="15">
        <f t="shared" si="22"/>
        <v>0</v>
      </c>
      <c r="H141" s="16"/>
      <c r="I141" s="22">
        <v>898.9</v>
      </c>
      <c r="J141" s="22">
        <v>898.9</v>
      </c>
      <c r="K141" s="15">
        <f t="shared" si="20"/>
        <v>0</v>
      </c>
      <c r="L141" s="22">
        <v>898.9</v>
      </c>
      <c r="M141" s="22">
        <v>898.9</v>
      </c>
      <c r="N141" s="78">
        <f t="shared" si="21"/>
        <v>0</v>
      </c>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row>
    <row r="142" spans="1:248" s="49" customFormat="1" ht="94.5" x14ac:dyDescent="0.25">
      <c r="A142" s="59" t="s">
        <v>260</v>
      </c>
      <c r="B142" s="60" t="s">
        <v>263</v>
      </c>
      <c r="C142" s="15">
        <v>0</v>
      </c>
      <c r="D142" s="15">
        <v>0</v>
      </c>
      <c r="E142" s="15">
        <v>0</v>
      </c>
      <c r="F142" s="15">
        <v>0</v>
      </c>
      <c r="G142" s="15">
        <f t="shared" si="22"/>
        <v>0</v>
      </c>
      <c r="H142" s="16"/>
      <c r="I142" s="22">
        <v>12421.5</v>
      </c>
      <c r="J142" s="22">
        <v>12421.5</v>
      </c>
      <c r="K142" s="15">
        <f t="shared" si="20"/>
        <v>0</v>
      </c>
      <c r="L142" s="22">
        <v>0</v>
      </c>
      <c r="M142" s="22">
        <v>0</v>
      </c>
      <c r="N142" s="78">
        <f t="shared" si="21"/>
        <v>0</v>
      </c>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row>
    <row r="143" spans="1:248" s="49" customFormat="1" ht="47.25" x14ac:dyDescent="0.25">
      <c r="A143" s="59" t="s">
        <v>260</v>
      </c>
      <c r="B143" s="61" t="s">
        <v>264</v>
      </c>
      <c r="C143" s="15">
        <v>127</v>
      </c>
      <c r="D143" s="15">
        <v>127</v>
      </c>
      <c r="E143" s="15">
        <v>127</v>
      </c>
      <c r="F143" s="15">
        <v>127</v>
      </c>
      <c r="G143" s="15">
        <f t="shared" si="22"/>
        <v>0</v>
      </c>
      <c r="H143" s="16"/>
      <c r="I143" s="22">
        <v>0</v>
      </c>
      <c r="J143" s="22">
        <v>0</v>
      </c>
      <c r="K143" s="15">
        <f t="shared" si="20"/>
        <v>0</v>
      </c>
      <c r="L143" s="22">
        <v>0</v>
      </c>
      <c r="M143" s="22">
        <v>0</v>
      </c>
      <c r="N143" s="78">
        <f t="shared" si="21"/>
        <v>0</v>
      </c>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row>
    <row r="144" spans="1:248" s="49" customFormat="1" ht="110.25" x14ac:dyDescent="0.25">
      <c r="A144" s="59" t="s">
        <v>260</v>
      </c>
      <c r="B144" s="62" t="s">
        <v>265</v>
      </c>
      <c r="C144" s="15">
        <v>0</v>
      </c>
      <c r="D144" s="15">
        <v>0</v>
      </c>
      <c r="E144" s="15">
        <v>0</v>
      </c>
      <c r="F144" s="15">
        <v>0</v>
      </c>
      <c r="G144" s="15">
        <f t="shared" si="22"/>
        <v>0</v>
      </c>
      <c r="H144" s="16"/>
      <c r="I144" s="22">
        <v>4669.1000000000004</v>
      </c>
      <c r="J144" s="22">
        <v>4669.1000000000004</v>
      </c>
      <c r="K144" s="15">
        <f t="shared" si="20"/>
        <v>0</v>
      </c>
      <c r="L144" s="22">
        <v>2735.7</v>
      </c>
      <c r="M144" s="22">
        <v>2735.7</v>
      </c>
      <c r="N144" s="78">
        <f t="shared" si="21"/>
        <v>0</v>
      </c>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row>
    <row r="145" spans="1:248" s="49" customFormat="1" ht="47.25" x14ac:dyDescent="0.25">
      <c r="A145" s="63" t="s">
        <v>266</v>
      </c>
      <c r="B145" s="38" t="s">
        <v>267</v>
      </c>
      <c r="C145" s="15">
        <v>59432.4</v>
      </c>
      <c r="D145" s="15">
        <v>59432.4</v>
      </c>
      <c r="E145" s="15">
        <v>59432.4</v>
      </c>
      <c r="F145" s="15">
        <v>59432.4</v>
      </c>
      <c r="G145" s="15">
        <f t="shared" si="22"/>
        <v>0</v>
      </c>
      <c r="H145" s="16"/>
      <c r="I145" s="22">
        <v>59432.4</v>
      </c>
      <c r="J145" s="22">
        <v>59432.4</v>
      </c>
      <c r="K145" s="15">
        <f t="shared" si="20"/>
        <v>0</v>
      </c>
      <c r="L145" s="22">
        <v>65715.399999999994</v>
      </c>
      <c r="M145" s="22">
        <v>65715.399999999994</v>
      </c>
      <c r="N145" s="78">
        <f t="shared" si="21"/>
        <v>0</v>
      </c>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row>
    <row r="146" spans="1:248" s="49" customFormat="1" ht="31.5" x14ac:dyDescent="0.25">
      <c r="A146" s="59" t="s">
        <v>268</v>
      </c>
      <c r="B146" s="38" t="s">
        <v>269</v>
      </c>
      <c r="C146" s="15">
        <v>0</v>
      </c>
      <c r="D146" s="15">
        <v>0</v>
      </c>
      <c r="E146" s="15">
        <v>4525.8</v>
      </c>
      <c r="F146" s="15">
        <v>4525.8</v>
      </c>
      <c r="G146" s="15">
        <f t="shared" si="22"/>
        <v>0</v>
      </c>
      <c r="H146" s="16"/>
      <c r="I146" s="22"/>
      <c r="J146" s="22"/>
      <c r="K146" s="15">
        <f t="shared" si="20"/>
        <v>0</v>
      </c>
      <c r="L146" s="22"/>
      <c r="M146" s="22"/>
      <c r="N146" s="78">
        <f t="shared" si="21"/>
        <v>0</v>
      </c>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row>
    <row r="147" spans="1:248" s="49" customFormat="1" ht="63" x14ac:dyDescent="0.25">
      <c r="A147" s="10" t="s">
        <v>270</v>
      </c>
      <c r="B147" s="46" t="s">
        <v>271</v>
      </c>
      <c r="C147" s="15">
        <v>0</v>
      </c>
      <c r="D147" s="15">
        <v>0</v>
      </c>
      <c r="E147" s="15">
        <v>0</v>
      </c>
      <c r="F147" s="15">
        <v>0</v>
      </c>
      <c r="G147" s="15">
        <f t="shared" si="22"/>
        <v>0</v>
      </c>
      <c r="H147" s="16"/>
      <c r="I147" s="22">
        <v>17023.8</v>
      </c>
      <c r="J147" s="22">
        <v>17023.8</v>
      </c>
      <c r="K147" s="15">
        <f t="shared" si="20"/>
        <v>0</v>
      </c>
      <c r="L147" s="22">
        <v>17023.8</v>
      </c>
      <c r="M147" s="22">
        <v>17023.8</v>
      </c>
      <c r="N147" s="78">
        <f t="shared" si="21"/>
        <v>0</v>
      </c>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row>
    <row r="148" spans="1:248" s="49" customFormat="1" ht="47.25" x14ac:dyDescent="0.25">
      <c r="A148" s="10" t="s">
        <v>270</v>
      </c>
      <c r="B148" s="46" t="s">
        <v>272</v>
      </c>
      <c r="C148" s="15">
        <v>0</v>
      </c>
      <c r="D148" s="15">
        <v>0</v>
      </c>
      <c r="E148" s="15">
        <v>85829.5</v>
      </c>
      <c r="F148" s="15">
        <v>85829.5</v>
      </c>
      <c r="G148" s="15">
        <f t="shared" si="22"/>
        <v>0</v>
      </c>
      <c r="H148" s="16"/>
      <c r="I148" s="22"/>
      <c r="J148" s="22"/>
      <c r="K148" s="15">
        <f t="shared" si="20"/>
        <v>0</v>
      </c>
      <c r="L148" s="22"/>
      <c r="M148" s="22"/>
      <c r="N148" s="78">
        <f t="shared" si="21"/>
        <v>0</v>
      </c>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row>
    <row r="149" spans="1:248" s="49" customFormat="1" ht="78.75" x14ac:dyDescent="0.25">
      <c r="A149" s="10" t="s">
        <v>270</v>
      </c>
      <c r="B149" s="46" t="s">
        <v>273</v>
      </c>
      <c r="C149" s="15">
        <v>485836.3</v>
      </c>
      <c r="D149" s="15">
        <v>539744</v>
      </c>
      <c r="E149" s="15">
        <v>0</v>
      </c>
      <c r="F149" s="15">
        <v>0</v>
      </c>
      <c r="G149" s="15">
        <f t="shared" si="22"/>
        <v>0</v>
      </c>
      <c r="H149" s="16"/>
      <c r="I149" s="22">
        <v>0</v>
      </c>
      <c r="J149" s="22">
        <v>0</v>
      </c>
      <c r="K149" s="15">
        <f t="shared" si="20"/>
        <v>0</v>
      </c>
      <c r="L149" s="22">
        <v>0</v>
      </c>
      <c r="M149" s="22">
        <v>0</v>
      </c>
      <c r="N149" s="78">
        <f t="shared" si="21"/>
        <v>0</v>
      </c>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row>
    <row r="150" spans="1:248" s="49" customFormat="1" ht="141.75" x14ac:dyDescent="0.25">
      <c r="A150" s="10" t="s">
        <v>270</v>
      </c>
      <c r="B150" s="67" t="s">
        <v>413</v>
      </c>
      <c r="C150" s="15"/>
      <c r="D150" s="15"/>
      <c r="E150" s="15">
        <v>0</v>
      </c>
      <c r="F150" s="15">
        <v>6298.1</v>
      </c>
      <c r="G150" s="15">
        <f t="shared" si="22"/>
        <v>6298.1</v>
      </c>
      <c r="H150" s="16" t="s">
        <v>277</v>
      </c>
      <c r="I150" s="22"/>
      <c r="J150" s="22"/>
      <c r="K150" s="15"/>
      <c r="L150" s="22"/>
      <c r="M150" s="22"/>
      <c r="N150" s="78"/>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row>
    <row r="151" spans="1:248" s="49" customFormat="1" ht="78.75" x14ac:dyDescent="0.25">
      <c r="A151" s="63" t="s">
        <v>274</v>
      </c>
      <c r="B151" s="32" t="s">
        <v>275</v>
      </c>
      <c r="C151" s="15">
        <v>0</v>
      </c>
      <c r="D151" s="15">
        <v>0</v>
      </c>
      <c r="E151" s="15">
        <v>0</v>
      </c>
      <c r="F151" s="15">
        <v>0</v>
      </c>
      <c r="G151" s="15">
        <f t="shared" si="22"/>
        <v>0</v>
      </c>
      <c r="H151" s="16"/>
      <c r="I151" s="22">
        <v>0</v>
      </c>
      <c r="J151" s="22">
        <v>0</v>
      </c>
      <c r="K151" s="15">
        <f t="shared" si="20"/>
        <v>0</v>
      </c>
      <c r="L151" s="22">
        <v>95907.8</v>
      </c>
      <c r="M151" s="22">
        <v>95907.8</v>
      </c>
      <c r="N151" s="78">
        <f t="shared" si="21"/>
        <v>0</v>
      </c>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row>
    <row r="152" spans="1:248" s="49" customFormat="1" ht="47.25" x14ac:dyDescent="0.25">
      <c r="A152" s="63" t="s">
        <v>274</v>
      </c>
      <c r="B152" s="32" t="s">
        <v>276</v>
      </c>
      <c r="C152" s="15">
        <v>815694.8</v>
      </c>
      <c r="D152" s="15">
        <v>815694.8</v>
      </c>
      <c r="E152" s="15">
        <v>815694.8</v>
      </c>
      <c r="F152" s="15">
        <v>859000</v>
      </c>
      <c r="G152" s="15">
        <f t="shared" si="22"/>
        <v>43305.199999999953</v>
      </c>
      <c r="H152" s="16" t="s">
        <v>277</v>
      </c>
      <c r="I152" s="22">
        <v>0</v>
      </c>
      <c r="J152" s="22">
        <v>0</v>
      </c>
      <c r="K152" s="15">
        <f t="shared" si="20"/>
        <v>0</v>
      </c>
      <c r="L152" s="22">
        <v>0</v>
      </c>
      <c r="M152" s="22">
        <v>0</v>
      </c>
      <c r="N152" s="78">
        <f t="shared" si="21"/>
        <v>0</v>
      </c>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row>
    <row r="153" spans="1:248" s="49" customFormat="1" ht="47.25" x14ac:dyDescent="0.25">
      <c r="A153" s="63" t="s">
        <v>274</v>
      </c>
      <c r="B153" s="32" t="s">
        <v>278</v>
      </c>
      <c r="C153" s="15">
        <v>100000</v>
      </c>
      <c r="D153" s="15">
        <v>100000</v>
      </c>
      <c r="E153" s="15">
        <v>0</v>
      </c>
      <c r="F153" s="15">
        <v>0</v>
      </c>
      <c r="G153" s="15">
        <f t="shared" si="22"/>
        <v>0</v>
      </c>
      <c r="H153" s="16"/>
      <c r="I153" s="22">
        <v>35000</v>
      </c>
      <c r="J153" s="22">
        <v>35000</v>
      </c>
      <c r="K153" s="15">
        <f t="shared" si="20"/>
        <v>0</v>
      </c>
      <c r="L153" s="22">
        <v>180360.3</v>
      </c>
      <c r="M153" s="22">
        <v>180360.3</v>
      </c>
      <c r="N153" s="78">
        <f t="shared" si="21"/>
        <v>0</v>
      </c>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row>
    <row r="154" spans="1:248" s="49" customFormat="1" ht="31.5" x14ac:dyDescent="0.25">
      <c r="A154" s="63" t="s">
        <v>274</v>
      </c>
      <c r="B154" s="32" t="s">
        <v>279</v>
      </c>
      <c r="C154" s="15">
        <v>0</v>
      </c>
      <c r="D154" s="15">
        <v>1412.5</v>
      </c>
      <c r="E154" s="15">
        <v>1412.5</v>
      </c>
      <c r="F154" s="15">
        <v>1412.5</v>
      </c>
      <c r="G154" s="15">
        <f t="shared" si="22"/>
        <v>0</v>
      </c>
      <c r="H154" s="16"/>
      <c r="I154" s="22">
        <v>900.2</v>
      </c>
      <c r="J154" s="22">
        <v>900.2</v>
      </c>
      <c r="K154" s="15">
        <f t="shared" si="20"/>
        <v>0</v>
      </c>
      <c r="L154" s="22">
        <v>0</v>
      </c>
      <c r="M154" s="22">
        <v>0</v>
      </c>
      <c r="N154" s="78">
        <f t="shared" si="21"/>
        <v>0</v>
      </c>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row>
    <row r="155" spans="1:248" s="49" customFormat="1" ht="78.75" x14ac:dyDescent="0.25">
      <c r="A155" s="63" t="s">
        <v>274</v>
      </c>
      <c r="B155" s="32" t="s">
        <v>280</v>
      </c>
      <c r="C155" s="15">
        <v>100000</v>
      </c>
      <c r="D155" s="15">
        <v>100000</v>
      </c>
      <c r="E155" s="15">
        <v>100000</v>
      </c>
      <c r="F155" s="15">
        <v>100000</v>
      </c>
      <c r="G155" s="15">
        <f t="shared" si="22"/>
        <v>0</v>
      </c>
      <c r="H155" s="16"/>
      <c r="I155" s="22">
        <v>100000</v>
      </c>
      <c r="J155" s="22">
        <v>100000</v>
      </c>
      <c r="K155" s="15">
        <f t="shared" si="20"/>
        <v>0</v>
      </c>
      <c r="L155" s="22">
        <v>100000</v>
      </c>
      <c r="M155" s="22">
        <v>100000</v>
      </c>
      <c r="N155" s="78">
        <f t="shared" si="21"/>
        <v>0</v>
      </c>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row>
    <row r="156" spans="1:248" s="49" customFormat="1" ht="124.5" customHeight="1" x14ac:dyDescent="0.25">
      <c r="A156" s="63" t="s">
        <v>274</v>
      </c>
      <c r="B156" s="32" t="s">
        <v>281</v>
      </c>
      <c r="C156" s="15">
        <v>72154.7</v>
      </c>
      <c r="D156" s="15">
        <v>72154.7</v>
      </c>
      <c r="E156" s="15">
        <v>72154.7</v>
      </c>
      <c r="F156" s="15">
        <v>72154.7</v>
      </c>
      <c r="G156" s="15">
        <f t="shared" si="22"/>
        <v>0</v>
      </c>
      <c r="H156" s="16"/>
      <c r="I156" s="22">
        <v>68547</v>
      </c>
      <c r="J156" s="22">
        <v>68547</v>
      </c>
      <c r="K156" s="15">
        <f t="shared" si="20"/>
        <v>0</v>
      </c>
      <c r="L156" s="22">
        <v>64939.3</v>
      </c>
      <c r="M156" s="22">
        <v>64939.3</v>
      </c>
      <c r="N156" s="78">
        <f t="shared" si="21"/>
        <v>0</v>
      </c>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row>
    <row r="157" spans="1:248" ht="141.75" x14ac:dyDescent="0.25">
      <c r="A157" s="63" t="s">
        <v>282</v>
      </c>
      <c r="B157" s="46" t="s">
        <v>283</v>
      </c>
      <c r="C157" s="15">
        <v>84000</v>
      </c>
      <c r="D157" s="15">
        <v>84000</v>
      </c>
      <c r="E157" s="15">
        <v>84000</v>
      </c>
      <c r="F157" s="15">
        <v>72000</v>
      </c>
      <c r="G157" s="15">
        <f t="shared" si="22"/>
        <v>-12000</v>
      </c>
      <c r="H157" s="16" t="s">
        <v>277</v>
      </c>
      <c r="I157" s="22">
        <v>23255.8</v>
      </c>
      <c r="J157" s="22">
        <v>23255.8</v>
      </c>
      <c r="K157" s="15">
        <f t="shared" si="20"/>
        <v>0</v>
      </c>
      <c r="L157" s="22">
        <v>23255.8</v>
      </c>
      <c r="M157" s="22">
        <v>23255.8</v>
      </c>
      <c r="N157" s="78">
        <f t="shared" si="21"/>
        <v>0</v>
      </c>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row>
    <row r="158" spans="1:248" s="49" customFormat="1" ht="63" x14ac:dyDescent="0.25">
      <c r="A158" s="10" t="s">
        <v>284</v>
      </c>
      <c r="B158" s="32" t="s">
        <v>285</v>
      </c>
      <c r="C158" s="15">
        <v>21157.4</v>
      </c>
      <c r="D158" s="15">
        <v>21157.4</v>
      </c>
      <c r="E158" s="15">
        <v>21157.4</v>
      </c>
      <c r="F158" s="15">
        <v>21157.4</v>
      </c>
      <c r="G158" s="15">
        <f t="shared" si="22"/>
        <v>0</v>
      </c>
      <c r="H158" s="16"/>
      <c r="I158" s="15">
        <v>21157.4</v>
      </c>
      <c r="J158" s="15">
        <v>21157.4</v>
      </c>
      <c r="K158" s="15">
        <f t="shared" si="20"/>
        <v>0</v>
      </c>
      <c r="L158" s="15">
        <v>21157.4</v>
      </c>
      <c r="M158" s="15">
        <v>21157.4</v>
      </c>
      <c r="N158" s="78">
        <f t="shared" si="21"/>
        <v>0</v>
      </c>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row>
    <row r="159" spans="1:248" s="49" customFormat="1" ht="63" x14ac:dyDescent="0.25">
      <c r="A159" s="10" t="s">
        <v>286</v>
      </c>
      <c r="B159" s="46" t="s">
        <v>287</v>
      </c>
      <c r="C159" s="15">
        <v>1584.9</v>
      </c>
      <c r="D159" s="15">
        <v>1584.9</v>
      </c>
      <c r="E159" s="15">
        <v>1584.9</v>
      </c>
      <c r="F159" s="15">
        <v>1584.9</v>
      </c>
      <c r="G159" s="15">
        <f t="shared" si="22"/>
        <v>0</v>
      </c>
      <c r="H159" s="16"/>
      <c r="I159" s="15">
        <v>1584.9</v>
      </c>
      <c r="J159" s="15">
        <v>1584.9</v>
      </c>
      <c r="K159" s="15">
        <f t="shared" si="20"/>
        <v>0</v>
      </c>
      <c r="L159" s="15">
        <v>1584.9</v>
      </c>
      <c r="M159" s="15">
        <v>1584.9</v>
      </c>
      <c r="N159" s="78">
        <f t="shared" si="21"/>
        <v>0</v>
      </c>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row>
    <row r="160" spans="1:248" s="49" customFormat="1" ht="78.75" x14ac:dyDescent="0.25">
      <c r="A160" s="10" t="s">
        <v>286</v>
      </c>
      <c r="B160" s="46" t="s">
        <v>288</v>
      </c>
      <c r="C160" s="15">
        <v>422.6</v>
      </c>
      <c r="D160" s="15">
        <v>422.6</v>
      </c>
      <c r="E160" s="15">
        <v>422.6</v>
      </c>
      <c r="F160" s="15">
        <v>422.6</v>
      </c>
      <c r="G160" s="15">
        <f t="shared" si="22"/>
        <v>0</v>
      </c>
      <c r="H160" s="16"/>
      <c r="I160" s="15">
        <v>422.6</v>
      </c>
      <c r="J160" s="15">
        <v>422.6</v>
      </c>
      <c r="K160" s="15">
        <f t="shared" si="20"/>
        <v>0</v>
      </c>
      <c r="L160" s="15">
        <v>422.6</v>
      </c>
      <c r="M160" s="15">
        <v>422.6</v>
      </c>
      <c r="N160" s="78">
        <f t="shared" si="21"/>
        <v>0</v>
      </c>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row>
    <row r="161" spans="1:248" ht="63" x14ac:dyDescent="0.25">
      <c r="A161" s="10" t="s">
        <v>286</v>
      </c>
      <c r="B161" s="46" t="s">
        <v>289</v>
      </c>
      <c r="C161" s="15">
        <v>528.29999999999995</v>
      </c>
      <c r="D161" s="15">
        <v>528.29999999999995</v>
      </c>
      <c r="E161" s="15">
        <v>528.29999999999995</v>
      </c>
      <c r="F161" s="15">
        <v>528.29999999999995</v>
      </c>
      <c r="G161" s="15">
        <f t="shared" si="22"/>
        <v>0</v>
      </c>
      <c r="H161" s="16"/>
      <c r="I161" s="15">
        <v>528.29999999999995</v>
      </c>
      <c r="J161" s="15">
        <v>528.29999999999995</v>
      </c>
      <c r="K161" s="15">
        <f t="shared" si="20"/>
        <v>0</v>
      </c>
      <c r="L161" s="15">
        <v>528.29999999999995</v>
      </c>
      <c r="M161" s="15">
        <v>528.29999999999995</v>
      </c>
      <c r="N161" s="78">
        <f t="shared" si="21"/>
        <v>0</v>
      </c>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row>
    <row r="162" spans="1:248" ht="78.75" x14ac:dyDescent="0.25">
      <c r="A162" s="10" t="s">
        <v>286</v>
      </c>
      <c r="B162" s="32" t="s">
        <v>290</v>
      </c>
      <c r="C162" s="15">
        <v>0</v>
      </c>
      <c r="D162" s="15">
        <v>0</v>
      </c>
      <c r="E162" s="15">
        <v>0</v>
      </c>
      <c r="F162" s="15">
        <v>0</v>
      </c>
      <c r="G162" s="15">
        <f t="shared" si="22"/>
        <v>0</v>
      </c>
      <c r="H162" s="16"/>
      <c r="I162" s="22">
        <v>0</v>
      </c>
      <c r="J162" s="22">
        <v>0</v>
      </c>
      <c r="K162" s="15">
        <f t="shared" si="20"/>
        <v>0</v>
      </c>
      <c r="L162" s="22">
        <v>0</v>
      </c>
      <c r="M162" s="22">
        <v>0</v>
      </c>
      <c r="N162" s="78">
        <f t="shared" si="21"/>
        <v>0</v>
      </c>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row>
    <row r="163" spans="1:248" ht="78.75" x14ac:dyDescent="0.25">
      <c r="A163" s="10" t="s">
        <v>286</v>
      </c>
      <c r="B163" s="46" t="s">
        <v>291</v>
      </c>
      <c r="C163" s="15">
        <v>0</v>
      </c>
      <c r="D163" s="15">
        <v>0</v>
      </c>
      <c r="E163" s="15">
        <v>0</v>
      </c>
      <c r="F163" s="15">
        <v>0</v>
      </c>
      <c r="G163" s="15">
        <f t="shared" si="22"/>
        <v>0</v>
      </c>
      <c r="H163" s="16"/>
      <c r="I163" s="22">
        <v>30000</v>
      </c>
      <c r="J163" s="22">
        <v>30000</v>
      </c>
      <c r="K163" s="15">
        <f t="shared" si="20"/>
        <v>0</v>
      </c>
      <c r="L163" s="22">
        <v>0</v>
      </c>
      <c r="M163" s="22">
        <v>0</v>
      </c>
      <c r="N163" s="78">
        <f t="shared" si="21"/>
        <v>0</v>
      </c>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row>
    <row r="164" spans="1:248" s="49" customFormat="1" ht="47.25" x14ac:dyDescent="0.25">
      <c r="A164" s="10" t="s">
        <v>286</v>
      </c>
      <c r="B164" s="46" t="s">
        <v>292</v>
      </c>
      <c r="C164" s="15"/>
      <c r="D164" s="15">
        <v>0</v>
      </c>
      <c r="E164" s="15">
        <v>0</v>
      </c>
      <c r="F164" s="15">
        <v>32911.4</v>
      </c>
      <c r="G164" s="15">
        <f t="shared" si="22"/>
        <v>32911.4</v>
      </c>
      <c r="H164" s="16" t="s">
        <v>277</v>
      </c>
      <c r="I164" s="22"/>
      <c r="J164" s="22"/>
      <c r="K164" s="15">
        <f t="shared" si="20"/>
        <v>0</v>
      </c>
      <c r="L164" s="22"/>
      <c r="M164" s="22"/>
      <c r="N164" s="78">
        <f t="shared" si="21"/>
        <v>0</v>
      </c>
      <c r="O164" s="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row>
    <row r="165" spans="1:248" s="49" customFormat="1" ht="78.75" x14ac:dyDescent="0.25">
      <c r="A165" s="10" t="s">
        <v>286</v>
      </c>
      <c r="B165" s="32" t="s">
        <v>293</v>
      </c>
      <c r="C165" s="15">
        <v>528.29999999999995</v>
      </c>
      <c r="D165" s="15">
        <v>528.29999999999995</v>
      </c>
      <c r="E165" s="15">
        <v>528.29999999999995</v>
      </c>
      <c r="F165" s="15">
        <v>528.29999999999995</v>
      </c>
      <c r="G165" s="15">
        <f t="shared" si="22"/>
        <v>0</v>
      </c>
      <c r="H165" s="16"/>
      <c r="I165" s="15">
        <v>528.29999999999995</v>
      </c>
      <c r="J165" s="15">
        <v>528.29999999999995</v>
      </c>
      <c r="K165" s="15">
        <f t="shared" si="20"/>
        <v>0</v>
      </c>
      <c r="L165" s="15">
        <v>528.29999999999995</v>
      </c>
      <c r="M165" s="15">
        <v>528.29999999999995</v>
      </c>
      <c r="N165" s="78">
        <f t="shared" si="21"/>
        <v>0</v>
      </c>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row>
    <row r="166" spans="1:248" s="49" customFormat="1" ht="63" x14ac:dyDescent="0.25">
      <c r="A166" s="10" t="s">
        <v>286</v>
      </c>
      <c r="B166" s="32" t="s">
        <v>294</v>
      </c>
      <c r="C166" s="15">
        <v>3000</v>
      </c>
      <c r="D166" s="15">
        <v>3000</v>
      </c>
      <c r="E166" s="15">
        <v>3000</v>
      </c>
      <c r="F166" s="15">
        <v>3000</v>
      </c>
      <c r="G166" s="15">
        <f t="shared" si="22"/>
        <v>0</v>
      </c>
      <c r="H166" s="16"/>
      <c r="I166" s="15">
        <v>3000</v>
      </c>
      <c r="J166" s="15">
        <v>3000</v>
      </c>
      <c r="K166" s="15">
        <f t="shared" si="20"/>
        <v>0</v>
      </c>
      <c r="L166" s="15">
        <v>3000</v>
      </c>
      <c r="M166" s="15">
        <v>3000</v>
      </c>
      <c r="N166" s="78">
        <f t="shared" si="21"/>
        <v>0</v>
      </c>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row>
    <row r="167" spans="1:248" s="49" customFormat="1" ht="78.75" x14ac:dyDescent="0.25">
      <c r="A167" s="63" t="s">
        <v>286</v>
      </c>
      <c r="B167" s="32" t="s">
        <v>295</v>
      </c>
      <c r="C167" s="15">
        <v>3353.7</v>
      </c>
      <c r="D167" s="15">
        <v>3353.7</v>
      </c>
      <c r="E167" s="15">
        <v>3353.7</v>
      </c>
      <c r="F167" s="15">
        <v>3353.7</v>
      </c>
      <c r="G167" s="15">
        <f t="shared" si="22"/>
        <v>0</v>
      </c>
      <c r="H167" s="16"/>
      <c r="I167" s="15">
        <v>3353.7</v>
      </c>
      <c r="J167" s="15">
        <v>3353.7</v>
      </c>
      <c r="K167" s="15">
        <f t="shared" si="20"/>
        <v>0</v>
      </c>
      <c r="L167" s="15">
        <v>3353.7</v>
      </c>
      <c r="M167" s="15">
        <v>3353.7</v>
      </c>
      <c r="N167" s="78">
        <f t="shared" si="21"/>
        <v>0</v>
      </c>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row>
    <row r="168" spans="1:248" s="49" customFormat="1" ht="31.5" x14ac:dyDescent="0.25">
      <c r="A168" s="63" t="s">
        <v>296</v>
      </c>
      <c r="B168" s="32" t="s">
        <v>297</v>
      </c>
      <c r="C168" s="15">
        <v>21192.1</v>
      </c>
      <c r="D168" s="15">
        <v>21192.1</v>
      </c>
      <c r="E168" s="15">
        <v>21192.1</v>
      </c>
      <c r="F168" s="15">
        <v>21192.1</v>
      </c>
      <c r="G168" s="15">
        <f t="shared" si="22"/>
        <v>0</v>
      </c>
      <c r="H168" s="16"/>
      <c r="I168" s="15">
        <v>21192.1</v>
      </c>
      <c r="J168" s="15">
        <v>21192.1</v>
      </c>
      <c r="K168" s="15">
        <f t="shared" si="20"/>
        <v>0</v>
      </c>
      <c r="L168" s="15">
        <v>21192.1</v>
      </c>
      <c r="M168" s="15">
        <v>21192.1</v>
      </c>
      <c r="N168" s="78">
        <f t="shared" si="21"/>
        <v>0</v>
      </c>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row>
    <row r="169" spans="1:248" s="49" customFormat="1" ht="47.25" x14ac:dyDescent="0.25">
      <c r="A169" s="63" t="s">
        <v>296</v>
      </c>
      <c r="B169" s="32" t="s">
        <v>298</v>
      </c>
      <c r="C169" s="15">
        <v>1216.5</v>
      </c>
      <c r="D169" s="15">
        <v>1216.5</v>
      </c>
      <c r="E169" s="15">
        <v>1216.5</v>
      </c>
      <c r="F169" s="15">
        <v>1216.5</v>
      </c>
      <c r="G169" s="15">
        <f t="shared" si="22"/>
        <v>0</v>
      </c>
      <c r="H169" s="16"/>
      <c r="I169" s="15">
        <v>1216.5</v>
      </c>
      <c r="J169" s="15">
        <v>1216.5</v>
      </c>
      <c r="K169" s="15">
        <f t="shared" si="20"/>
        <v>0</v>
      </c>
      <c r="L169" s="15">
        <v>1216.5</v>
      </c>
      <c r="M169" s="15">
        <v>1216.5</v>
      </c>
      <c r="N169" s="78">
        <f t="shared" si="21"/>
        <v>0</v>
      </c>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row>
    <row r="170" spans="1:248" s="49" customFormat="1" ht="47.25" x14ac:dyDescent="0.25">
      <c r="A170" s="63" t="s">
        <v>296</v>
      </c>
      <c r="B170" s="32" t="s">
        <v>299</v>
      </c>
      <c r="C170" s="15">
        <v>518</v>
      </c>
      <c r="D170" s="15">
        <v>518</v>
      </c>
      <c r="E170" s="15">
        <v>518</v>
      </c>
      <c r="F170" s="15">
        <v>518</v>
      </c>
      <c r="G170" s="15">
        <f t="shared" si="22"/>
        <v>0</v>
      </c>
      <c r="H170" s="16"/>
      <c r="I170" s="15">
        <v>518</v>
      </c>
      <c r="J170" s="15">
        <v>518</v>
      </c>
      <c r="K170" s="15">
        <f t="shared" si="20"/>
        <v>0</v>
      </c>
      <c r="L170" s="15">
        <v>518</v>
      </c>
      <c r="M170" s="15">
        <v>518</v>
      </c>
      <c r="N170" s="78">
        <f t="shared" si="21"/>
        <v>0</v>
      </c>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row>
    <row r="171" spans="1:248" s="17" customFormat="1" ht="78.75" x14ac:dyDescent="0.25">
      <c r="A171" s="63" t="s">
        <v>296</v>
      </c>
      <c r="B171" s="32" t="s">
        <v>300</v>
      </c>
      <c r="C171" s="15">
        <v>917.6</v>
      </c>
      <c r="D171" s="15">
        <v>917.6</v>
      </c>
      <c r="E171" s="15">
        <v>917.6</v>
      </c>
      <c r="F171" s="15">
        <v>917.6</v>
      </c>
      <c r="G171" s="15">
        <f t="shared" si="22"/>
        <v>0</v>
      </c>
      <c r="H171" s="16"/>
      <c r="I171" s="15">
        <v>917.6</v>
      </c>
      <c r="J171" s="15">
        <v>917.6</v>
      </c>
      <c r="K171" s="15">
        <f t="shared" si="20"/>
        <v>0</v>
      </c>
      <c r="L171" s="15">
        <v>917.6</v>
      </c>
      <c r="M171" s="15">
        <v>917.6</v>
      </c>
      <c r="N171" s="78">
        <f t="shared" si="21"/>
        <v>0</v>
      </c>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row>
    <row r="172" spans="1:248" s="17" customFormat="1" ht="126" x14ac:dyDescent="0.25">
      <c r="A172" s="63" t="s">
        <v>296</v>
      </c>
      <c r="B172" s="32" t="s">
        <v>301</v>
      </c>
      <c r="C172" s="15">
        <v>0</v>
      </c>
      <c r="D172" s="15">
        <v>0</v>
      </c>
      <c r="E172" s="15">
        <v>0</v>
      </c>
      <c r="F172" s="15">
        <v>0</v>
      </c>
      <c r="G172" s="15">
        <f t="shared" si="22"/>
        <v>0</v>
      </c>
      <c r="H172" s="16"/>
      <c r="I172" s="22">
        <v>0</v>
      </c>
      <c r="J172" s="22">
        <v>0</v>
      </c>
      <c r="K172" s="15">
        <f t="shared" si="20"/>
        <v>0</v>
      </c>
      <c r="L172" s="22">
        <v>0</v>
      </c>
      <c r="M172" s="22">
        <v>0</v>
      </c>
      <c r="N172" s="78">
        <f t="shared" si="21"/>
        <v>0</v>
      </c>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row>
    <row r="173" spans="1:248" s="17" customFormat="1" ht="110.25" x14ac:dyDescent="0.25">
      <c r="A173" s="63" t="s">
        <v>296</v>
      </c>
      <c r="B173" s="32" t="s">
        <v>302</v>
      </c>
      <c r="C173" s="15">
        <v>1568.7</v>
      </c>
      <c r="D173" s="15">
        <v>1568.7</v>
      </c>
      <c r="E173" s="15">
        <v>1568.7</v>
      </c>
      <c r="F173" s="15">
        <v>1568.7</v>
      </c>
      <c r="G173" s="15">
        <f t="shared" si="22"/>
        <v>0</v>
      </c>
      <c r="H173" s="16"/>
      <c r="I173" s="22">
        <v>0</v>
      </c>
      <c r="J173" s="22">
        <v>0</v>
      </c>
      <c r="K173" s="15">
        <f t="shared" si="20"/>
        <v>0</v>
      </c>
      <c r="L173" s="22">
        <v>1500</v>
      </c>
      <c r="M173" s="22">
        <v>1500</v>
      </c>
      <c r="N173" s="78">
        <f t="shared" si="21"/>
        <v>0</v>
      </c>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row>
    <row r="174" spans="1:248" s="17" customFormat="1" ht="63" x14ac:dyDescent="0.25">
      <c r="A174" s="63" t="s">
        <v>296</v>
      </c>
      <c r="B174" s="32" t="s">
        <v>303</v>
      </c>
      <c r="C174" s="15">
        <v>4156.5</v>
      </c>
      <c r="D174" s="15">
        <v>4156.5</v>
      </c>
      <c r="E174" s="15">
        <v>4156.5</v>
      </c>
      <c r="F174" s="15">
        <v>4156.5</v>
      </c>
      <c r="G174" s="15">
        <f t="shared" si="22"/>
        <v>0</v>
      </c>
      <c r="H174" s="16"/>
      <c r="I174" s="15">
        <v>4156.5</v>
      </c>
      <c r="J174" s="15">
        <v>4156.5</v>
      </c>
      <c r="K174" s="15">
        <f t="shared" si="20"/>
        <v>0</v>
      </c>
      <c r="L174" s="15">
        <v>4156.5</v>
      </c>
      <c r="M174" s="15">
        <v>4156.5</v>
      </c>
      <c r="N174" s="78">
        <f t="shared" si="21"/>
        <v>0</v>
      </c>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row>
    <row r="175" spans="1:248" s="17" customFormat="1" ht="63" x14ac:dyDescent="0.25">
      <c r="A175" s="63" t="s">
        <v>296</v>
      </c>
      <c r="B175" s="32" t="s">
        <v>304</v>
      </c>
      <c r="C175" s="15">
        <v>1028.8</v>
      </c>
      <c r="D175" s="15">
        <v>1028.8</v>
      </c>
      <c r="E175" s="15">
        <v>1028.8</v>
      </c>
      <c r="F175" s="15">
        <v>1028.8</v>
      </c>
      <c r="G175" s="15">
        <f t="shared" si="22"/>
        <v>0</v>
      </c>
      <c r="H175" s="16"/>
      <c r="I175" s="22">
        <v>1078.8</v>
      </c>
      <c r="J175" s="22">
        <v>1078.8</v>
      </c>
      <c r="K175" s="15">
        <f t="shared" si="20"/>
        <v>0</v>
      </c>
      <c r="L175" s="22">
        <v>1078.8</v>
      </c>
      <c r="M175" s="22">
        <v>1078.8</v>
      </c>
      <c r="N175" s="78">
        <f t="shared" si="21"/>
        <v>0</v>
      </c>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row>
    <row r="176" spans="1:248" ht="78.75" x14ac:dyDescent="0.25">
      <c r="A176" s="63" t="s">
        <v>296</v>
      </c>
      <c r="B176" s="32" t="s">
        <v>305</v>
      </c>
      <c r="C176" s="15">
        <v>1151.5999999999999</v>
      </c>
      <c r="D176" s="15">
        <v>1151.5999999999999</v>
      </c>
      <c r="E176" s="15">
        <v>1151.5999999999999</v>
      </c>
      <c r="F176" s="15">
        <v>1151.5999999999999</v>
      </c>
      <c r="G176" s="15">
        <f t="shared" si="22"/>
        <v>0</v>
      </c>
      <c r="H176" s="16"/>
      <c r="I176" s="15">
        <v>1151.5999999999999</v>
      </c>
      <c r="J176" s="15">
        <v>1151.5999999999999</v>
      </c>
      <c r="K176" s="15">
        <f t="shared" si="20"/>
        <v>0</v>
      </c>
      <c r="L176" s="15">
        <v>1151.5999999999999</v>
      </c>
      <c r="M176" s="15">
        <v>1151.5999999999999</v>
      </c>
      <c r="N176" s="78">
        <f t="shared" si="21"/>
        <v>0</v>
      </c>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row>
    <row r="177" spans="1:248" ht="78.75" x14ac:dyDescent="0.25">
      <c r="A177" s="59" t="s">
        <v>296</v>
      </c>
      <c r="B177" s="64" t="s">
        <v>306</v>
      </c>
      <c r="C177" s="15">
        <v>12245.1</v>
      </c>
      <c r="D177" s="15">
        <v>12245.1</v>
      </c>
      <c r="E177" s="15">
        <v>12245.1</v>
      </c>
      <c r="F177" s="15">
        <v>12245.1</v>
      </c>
      <c r="G177" s="15">
        <f t="shared" si="22"/>
        <v>0</v>
      </c>
      <c r="H177" s="16"/>
      <c r="I177" s="15">
        <v>12245.1</v>
      </c>
      <c r="J177" s="15">
        <v>12245.1</v>
      </c>
      <c r="K177" s="15">
        <f t="shared" si="20"/>
        <v>0</v>
      </c>
      <c r="L177" s="15">
        <v>12245.1</v>
      </c>
      <c r="M177" s="15">
        <v>12245.1</v>
      </c>
      <c r="N177" s="78">
        <f t="shared" si="21"/>
        <v>0</v>
      </c>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row>
    <row r="178" spans="1:248" s="17" customFormat="1" ht="126" x14ac:dyDescent="0.25">
      <c r="A178" s="63" t="s">
        <v>307</v>
      </c>
      <c r="B178" s="32" t="s">
        <v>308</v>
      </c>
      <c r="C178" s="15">
        <v>3832.8</v>
      </c>
      <c r="D178" s="15">
        <v>3832.8</v>
      </c>
      <c r="E178" s="15">
        <v>3832.8</v>
      </c>
      <c r="F178" s="15">
        <v>3832.8</v>
      </c>
      <c r="G178" s="15">
        <f t="shared" si="22"/>
        <v>0</v>
      </c>
      <c r="H178" s="16"/>
      <c r="I178" s="15">
        <v>3832.8</v>
      </c>
      <c r="J178" s="15">
        <v>3832.8</v>
      </c>
      <c r="K178" s="15">
        <f t="shared" si="20"/>
        <v>0</v>
      </c>
      <c r="L178" s="15">
        <v>3832.8</v>
      </c>
      <c r="M178" s="15">
        <v>3832.8</v>
      </c>
      <c r="N178" s="78">
        <f t="shared" si="21"/>
        <v>0</v>
      </c>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row>
    <row r="179" spans="1:248" s="17" customFormat="1" ht="141.75" x14ac:dyDescent="0.25">
      <c r="A179" s="63" t="s">
        <v>307</v>
      </c>
      <c r="B179" s="32" t="s">
        <v>309</v>
      </c>
      <c r="C179" s="15">
        <v>1912.3</v>
      </c>
      <c r="D179" s="15">
        <v>1912.3</v>
      </c>
      <c r="E179" s="15">
        <v>1912.3</v>
      </c>
      <c r="F179" s="15">
        <v>1912.3</v>
      </c>
      <c r="G179" s="15">
        <f t="shared" si="22"/>
        <v>0</v>
      </c>
      <c r="H179" s="16"/>
      <c r="I179" s="15">
        <v>1912.3</v>
      </c>
      <c r="J179" s="15">
        <v>1912.3</v>
      </c>
      <c r="K179" s="15">
        <f t="shared" si="20"/>
        <v>0</v>
      </c>
      <c r="L179" s="15">
        <v>1912.3</v>
      </c>
      <c r="M179" s="15">
        <v>1912.3</v>
      </c>
      <c r="N179" s="78">
        <f t="shared" si="21"/>
        <v>0</v>
      </c>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row>
    <row r="180" spans="1:248" s="17" customFormat="1" ht="47.25" x14ac:dyDescent="0.25">
      <c r="A180" s="63" t="s">
        <v>296</v>
      </c>
      <c r="B180" s="32" t="s">
        <v>310</v>
      </c>
      <c r="C180" s="15">
        <v>234</v>
      </c>
      <c r="D180" s="15">
        <v>234</v>
      </c>
      <c r="E180" s="15">
        <v>234</v>
      </c>
      <c r="F180" s="15">
        <v>234</v>
      </c>
      <c r="G180" s="15">
        <f t="shared" si="22"/>
        <v>0</v>
      </c>
      <c r="H180" s="16"/>
      <c r="I180" s="15">
        <v>234</v>
      </c>
      <c r="J180" s="15">
        <v>234</v>
      </c>
      <c r="K180" s="15">
        <f t="shared" si="20"/>
        <v>0</v>
      </c>
      <c r="L180" s="15">
        <v>234</v>
      </c>
      <c r="M180" s="15">
        <v>234</v>
      </c>
      <c r="N180" s="78">
        <f t="shared" si="21"/>
        <v>0</v>
      </c>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row>
    <row r="181" spans="1:248" ht="47.25" x14ac:dyDescent="0.25">
      <c r="A181" s="65" t="s">
        <v>296</v>
      </c>
      <c r="B181" s="64" t="s">
        <v>311</v>
      </c>
      <c r="C181" s="15">
        <v>0</v>
      </c>
      <c r="D181" s="15">
        <v>0</v>
      </c>
      <c r="E181" s="15">
        <v>0</v>
      </c>
      <c r="F181" s="15">
        <v>0</v>
      </c>
      <c r="G181" s="15">
        <f t="shared" si="22"/>
        <v>0</v>
      </c>
      <c r="H181" s="16"/>
      <c r="I181" s="22">
        <v>0</v>
      </c>
      <c r="J181" s="22">
        <v>0</v>
      </c>
      <c r="K181" s="15">
        <f t="shared" si="20"/>
        <v>0</v>
      </c>
      <c r="L181" s="22">
        <v>0</v>
      </c>
      <c r="M181" s="22">
        <v>0</v>
      </c>
      <c r="N181" s="78">
        <f t="shared" si="21"/>
        <v>0</v>
      </c>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row>
    <row r="182" spans="1:248" s="49" customFormat="1" ht="110.25" x14ac:dyDescent="0.25">
      <c r="A182" s="59" t="s">
        <v>312</v>
      </c>
      <c r="B182" s="32" t="s">
        <v>313</v>
      </c>
      <c r="C182" s="15">
        <v>14643.3</v>
      </c>
      <c r="D182" s="15">
        <v>14643.3</v>
      </c>
      <c r="E182" s="15">
        <v>14643.3</v>
      </c>
      <c r="F182" s="15">
        <v>14643.3</v>
      </c>
      <c r="G182" s="15">
        <f t="shared" si="22"/>
        <v>0</v>
      </c>
      <c r="H182" s="16"/>
      <c r="I182" s="22">
        <v>40470</v>
      </c>
      <c r="J182" s="22">
        <v>40470</v>
      </c>
      <c r="K182" s="15">
        <f t="shared" si="20"/>
        <v>0</v>
      </c>
      <c r="L182" s="22">
        <v>1915.9</v>
      </c>
      <c r="M182" s="22">
        <v>1915.9</v>
      </c>
      <c r="N182" s="78">
        <f t="shared" si="21"/>
        <v>0</v>
      </c>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row>
    <row r="183" spans="1:248" ht="78.75" x14ac:dyDescent="0.25">
      <c r="A183" s="59" t="s">
        <v>312</v>
      </c>
      <c r="B183" s="62" t="s">
        <v>314</v>
      </c>
      <c r="C183" s="15">
        <v>0</v>
      </c>
      <c r="D183" s="15">
        <v>0</v>
      </c>
      <c r="E183" s="15">
        <v>0</v>
      </c>
      <c r="F183" s="15">
        <v>0</v>
      </c>
      <c r="G183" s="15">
        <f t="shared" si="22"/>
        <v>0</v>
      </c>
      <c r="H183" s="16"/>
      <c r="I183" s="22">
        <v>3920</v>
      </c>
      <c r="J183" s="22">
        <v>3920</v>
      </c>
      <c r="K183" s="15">
        <f t="shared" si="20"/>
        <v>0</v>
      </c>
      <c r="L183" s="22">
        <v>3920</v>
      </c>
      <c r="M183" s="22">
        <v>3920</v>
      </c>
      <c r="N183" s="78">
        <f t="shared" si="21"/>
        <v>0</v>
      </c>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row>
    <row r="184" spans="1:248" ht="31.5" x14ac:dyDescent="0.25">
      <c r="A184" s="12" t="s">
        <v>315</v>
      </c>
      <c r="B184" s="13" t="s">
        <v>316</v>
      </c>
      <c r="C184" s="14">
        <f>SUM(C185:C227)</f>
        <v>2769103.9999999995</v>
      </c>
      <c r="D184" s="14">
        <f>SUM(D185:D227)</f>
        <v>2769103.9999999995</v>
      </c>
      <c r="E184" s="14">
        <f>SUM(E185:E227)</f>
        <v>2772888.8999999994</v>
      </c>
      <c r="F184" s="14">
        <f>SUM(F185:F227)</f>
        <v>2771161.8999999994</v>
      </c>
      <c r="G184" s="14">
        <f t="shared" si="22"/>
        <v>-1727</v>
      </c>
      <c r="H184" s="79"/>
      <c r="I184" s="14">
        <f>SUM(I185:I227)</f>
        <v>2816029.399999999</v>
      </c>
      <c r="J184" s="14">
        <f>SUM(J185:J227)</f>
        <v>2816029.399999999</v>
      </c>
      <c r="K184" s="14">
        <f t="shared" si="20"/>
        <v>0</v>
      </c>
      <c r="L184" s="14">
        <f>SUM(L185:L227)</f>
        <v>2869192.4</v>
      </c>
      <c r="M184" s="14">
        <f>SUM(M185:M227)</f>
        <v>2869192.4</v>
      </c>
      <c r="N184" s="80">
        <f t="shared" si="21"/>
        <v>0</v>
      </c>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row>
    <row r="185" spans="1:248" ht="63" x14ac:dyDescent="0.25">
      <c r="A185" s="10" t="s">
        <v>317</v>
      </c>
      <c r="B185" s="32" t="s">
        <v>318</v>
      </c>
      <c r="C185" s="15">
        <v>10769.5</v>
      </c>
      <c r="D185" s="15">
        <v>10769.5</v>
      </c>
      <c r="E185" s="15">
        <v>10769.5</v>
      </c>
      <c r="F185" s="15">
        <v>10769.5</v>
      </c>
      <c r="G185" s="15">
        <f t="shared" si="22"/>
        <v>0</v>
      </c>
      <c r="H185" s="16"/>
      <c r="I185" s="22">
        <v>11117.9</v>
      </c>
      <c r="J185" s="22">
        <v>11117.9</v>
      </c>
      <c r="K185" s="15">
        <f t="shared" si="20"/>
        <v>0</v>
      </c>
      <c r="L185" s="22">
        <v>11480.2</v>
      </c>
      <c r="M185" s="22">
        <v>11480.2</v>
      </c>
      <c r="N185" s="78">
        <f t="shared" si="21"/>
        <v>0</v>
      </c>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row>
    <row r="186" spans="1:248" ht="47.25" x14ac:dyDescent="0.25">
      <c r="A186" s="10" t="s">
        <v>319</v>
      </c>
      <c r="B186" s="32" t="s">
        <v>320</v>
      </c>
      <c r="C186" s="15">
        <v>216030.8</v>
      </c>
      <c r="D186" s="15">
        <v>216030.8</v>
      </c>
      <c r="E186" s="15">
        <v>216030.8</v>
      </c>
      <c r="F186" s="15">
        <v>216030.8</v>
      </c>
      <c r="G186" s="15">
        <f t="shared" si="22"/>
        <v>0</v>
      </c>
      <c r="H186" s="16"/>
      <c r="I186" s="22">
        <v>242589.2</v>
      </c>
      <c r="J186" s="22">
        <v>242589.2</v>
      </c>
      <c r="K186" s="15">
        <f t="shared" si="20"/>
        <v>0</v>
      </c>
      <c r="L186" s="22">
        <v>273694.40000000002</v>
      </c>
      <c r="M186" s="22">
        <v>273694.40000000002</v>
      </c>
      <c r="N186" s="78">
        <f t="shared" si="21"/>
        <v>0</v>
      </c>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row>
    <row r="187" spans="1:248" ht="79.5" customHeight="1" x14ac:dyDescent="0.25">
      <c r="A187" s="10" t="s">
        <v>321</v>
      </c>
      <c r="B187" s="32" t="s">
        <v>322</v>
      </c>
      <c r="C187" s="15">
        <v>3972.5</v>
      </c>
      <c r="D187" s="15">
        <v>3972.5</v>
      </c>
      <c r="E187" s="15">
        <v>3972.5</v>
      </c>
      <c r="F187" s="15">
        <v>3972.5</v>
      </c>
      <c r="G187" s="15">
        <f t="shared" si="22"/>
        <v>0</v>
      </c>
      <c r="H187" s="16"/>
      <c r="I187" s="15">
        <v>3972.5</v>
      </c>
      <c r="J187" s="15">
        <v>3972.5</v>
      </c>
      <c r="K187" s="15">
        <f t="shared" si="20"/>
        <v>0</v>
      </c>
      <c r="L187" s="15">
        <v>3972.5</v>
      </c>
      <c r="M187" s="15">
        <v>3972.5</v>
      </c>
      <c r="N187" s="78">
        <f t="shared" si="21"/>
        <v>0</v>
      </c>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row>
    <row r="188" spans="1:248" ht="94.5" x14ac:dyDescent="0.25">
      <c r="A188" s="10" t="s">
        <v>321</v>
      </c>
      <c r="B188" s="32" t="s">
        <v>323</v>
      </c>
      <c r="C188" s="15">
        <v>236.4</v>
      </c>
      <c r="D188" s="15">
        <v>236.4</v>
      </c>
      <c r="E188" s="15">
        <v>236.4</v>
      </c>
      <c r="F188" s="15">
        <v>236.4</v>
      </c>
      <c r="G188" s="15">
        <f t="shared" si="22"/>
        <v>0</v>
      </c>
      <c r="H188" s="16"/>
      <c r="I188" s="15">
        <v>236.4</v>
      </c>
      <c r="J188" s="15">
        <v>236.4</v>
      </c>
      <c r="K188" s="15">
        <f t="shared" si="20"/>
        <v>0</v>
      </c>
      <c r="L188" s="15">
        <v>236.4</v>
      </c>
      <c r="M188" s="15">
        <v>236.4</v>
      </c>
      <c r="N188" s="78">
        <f t="shared" si="21"/>
        <v>0</v>
      </c>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row>
    <row r="189" spans="1:248" ht="110.25" x14ac:dyDescent="0.25">
      <c r="A189" s="10" t="s">
        <v>321</v>
      </c>
      <c r="B189" s="32" t="s">
        <v>324</v>
      </c>
      <c r="C189" s="15">
        <v>110.1</v>
      </c>
      <c r="D189" s="15">
        <v>110.1</v>
      </c>
      <c r="E189" s="15">
        <v>110.1</v>
      </c>
      <c r="F189" s="15">
        <v>110.1</v>
      </c>
      <c r="G189" s="15">
        <f t="shared" si="22"/>
        <v>0</v>
      </c>
      <c r="H189" s="16"/>
      <c r="I189" s="22">
        <v>110.1</v>
      </c>
      <c r="J189" s="22">
        <v>110.1</v>
      </c>
      <c r="K189" s="15">
        <f t="shared" si="20"/>
        <v>0</v>
      </c>
      <c r="L189" s="22">
        <v>110.1</v>
      </c>
      <c r="M189" s="22">
        <v>110.1</v>
      </c>
      <c r="N189" s="78">
        <f t="shared" si="21"/>
        <v>0</v>
      </c>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row>
    <row r="190" spans="1:248" ht="78.75" x14ac:dyDescent="0.25">
      <c r="A190" s="10" t="s">
        <v>321</v>
      </c>
      <c r="B190" s="32" t="s">
        <v>325</v>
      </c>
      <c r="C190" s="15">
        <v>418.5</v>
      </c>
      <c r="D190" s="15">
        <v>418.5</v>
      </c>
      <c r="E190" s="15">
        <v>418.5</v>
      </c>
      <c r="F190" s="15">
        <v>418.5</v>
      </c>
      <c r="G190" s="15">
        <f t="shared" si="22"/>
        <v>0</v>
      </c>
      <c r="H190" s="16"/>
      <c r="I190" s="22">
        <v>418.5</v>
      </c>
      <c r="J190" s="22">
        <v>418.5</v>
      </c>
      <c r="K190" s="15">
        <f t="shared" si="20"/>
        <v>0</v>
      </c>
      <c r="L190" s="22">
        <v>418.5</v>
      </c>
      <c r="M190" s="22">
        <v>418.5</v>
      </c>
      <c r="N190" s="78">
        <f t="shared" si="21"/>
        <v>0</v>
      </c>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row>
    <row r="191" spans="1:248" s="66" customFormat="1" ht="63" x14ac:dyDescent="0.25">
      <c r="A191" s="10" t="s">
        <v>321</v>
      </c>
      <c r="B191" s="32" t="s">
        <v>326</v>
      </c>
      <c r="C191" s="15">
        <v>1066</v>
      </c>
      <c r="D191" s="15">
        <v>1066</v>
      </c>
      <c r="E191" s="15">
        <v>1066</v>
      </c>
      <c r="F191" s="15">
        <v>1066</v>
      </c>
      <c r="G191" s="15">
        <f t="shared" si="22"/>
        <v>0</v>
      </c>
      <c r="H191" s="16"/>
      <c r="I191" s="15">
        <v>1066</v>
      </c>
      <c r="J191" s="15">
        <v>1066</v>
      </c>
      <c r="K191" s="15">
        <f t="shared" si="20"/>
        <v>0</v>
      </c>
      <c r="L191" s="15">
        <v>1066</v>
      </c>
      <c r="M191" s="15">
        <v>1066</v>
      </c>
      <c r="N191" s="78">
        <f t="shared" si="21"/>
        <v>0</v>
      </c>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row>
    <row r="192" spans="1:248" ht="78.75" x14ac:dyDescent="0.25">
      <c r="A192" s="10" t="s">
        <v>327</v>
      </c>
      <c r="B192" s="32" t="s">
        <v>328</v>
      </c>
      <c r="C192" s="15">
        <v>8166.4</v>
      </c>
      <c r="D192" s="15">
        <v>8166.4</v>
      </c>
      <c r="E192" s="15">
        <v>8166.4</v>
      </c>
      <c r="F192" s="15">
        <v>8166.4</v>
      </c>
      <c r="G192" s="15">
        <f t="shared" si="22"/>
        <v>0</v>
      </c>
      <c r="H192" s="16"/>
      <c r="I192" s="15">
        <v>8166.4</v>
      </c>
      <c r="J192" s="15">
        <v>8166.4</v>
      </c>
      <c r="K192" s="15">
        <f t="shared" si="20"/>
        <v>0</v>
      </c>
      <c r="L192" s="15">
        <v>8166.4</v>
      </c>
      <c r="M192" s="15">
        <v>8166.4</v>
      </c>
      <c r="N192" s="78">
        <f t="shared" si="21"/>
        <v>0</v>
      </c>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row>
    <row r="193" spans="1:248" ht="94.5" x14ac:dyDescent="0.25">
      <c r="A193" s="10" t="s">
        <v>327</v>
      </c>
      <c r="B193" s="32" t="s">
        <v>329</v>
      </c>
      <c r="C193" s="15">
        <v>11641.2</v>
      </c>
      <c r="D193" s="15">
        <v>11641.2</v>
      </c>
      <c r="E193" s="15">
        <v>11641.2</v>
      </c>
      <c r="F193" s="15">
        <v>11641.2</v>
      </c>
      <c r="G193" s="15">
        <f t="shared" si="22"/>
        <v>0</v>
      </c>
      <c r="H193" s="16"/>
      <c r="I193" s="22">
        <v>12106.9</v>
      </c>
      <c r="J193" s="22">
        <v>12106.9</v>
      </c>
      <c r="K193" s="15">
        <f t="shared" si="20"/>
        <v>0</v>
      </c>
      <c r="L193" s="22">
        <v>12591.2</v>
      </c>
      <c r="M193" s="22">
        <v>12591.2</v>
      </c>
      <c r="N193" s="78">
        <f t="shared" si="21"/>
        <v>0</v>
      </c>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row>
    <row r="194" spans="1:248" ht="78.75" x14ac:dyDescent="0.25">
      <c r="A194" s="10" t="s">
        <v>327</v>
      </c>
      <c r="B194" s="32" t="s">
        <v>330</v>
      </c>
      <c r="C194" s="15">
        <v>6803</v>
      </c>
      <c r="D194" s="15">
        <v>6803</v>
      </c>
      <c r="E194" s="15">
        <v>6803</v>
      </c>
      <c r="F194" s="15">
        <v>6803</v>
      </c>
      <c r="G194" s="15">
        <f t="shared" si="22"/>
        <v>0</v>
      </c>
      <c r="H194" s="16"/>
      <c r="I194" s="22">
        <v>6803</v>
      </c>
      <c r="J194" s="22">
        <v>6803</v>
      </c>
      <c r="K194" s="15">
        <f t="shared" si="20"/>
        <v>0</v>
      </c>
      <c r="L194" s="22">
        <v>6803</v>
      </c>
      <c r="M194" s="22">
        <v>6803</v>
      </c>
      <c r="N194" s="78">
        <f t="shared" si="21"/>
        <v>0</v>
      </c>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row>
    <row r="195" spans="1:248" ht="63" x14ac:dyDescent="0.25">
      <c r="A195" s="10" t="s">
        <v>327</v>
      </c>
      <c r="B195" s="32" t="s">
        <v>331</v>
      </c>
      <c r="C195" s="15">
        <v>59263</v>
      </c>
      <c r="D195" s="15">
        <v>59263</v>
      </c>
      <c r="E195" s="15">
        <v>59263</v>
      </c>
      <c r="F195" s="15">
        <v>59263</v>
      </c>
      <c r="G195" s="15">
        <f t="shared" si="22"/>
        <v>0</v>
      </c>
      <c r="H195" s="16"/>
      <c r="I195" s="22">
        <v>61633.5</v>
      </c>
      <c r="J195" s="22">
        <v>61633.5</v>
      </c>
      <c r="K195" s="15">
        <f t="shared" si="20"/>
        <v>0</v>
      </c>
      <c r="L195" s="22">
        <v>64098.9</v>
      </c>
      <c r="M195" s="22">
        <v>64098.9</v>
      </c>
      <c r="N195" s="78">
        <f t="shared" si="21"/>
        <v>0</v>
      </c>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row>
    <row r="196" spans="1:248" ht="78.75" x14ac:dyDescent="0.25">
      <c r="A196" s="10" t="s">
        <v>327</v>
      </c>
      <c r="B196" s="32" t="s">
        <v>332</v>
      </c>
      <c r="C196" s="15">
        <v>1850.3</v>
      </c>
      <c r="D196" s="15">
        <v>1850.3</v>
      </c>
      <c r="E196" s="15">
        <v>1850.3</v>
      </c>
      <c r="F196" s="15">
        <v>1850.3</v>
      </c>
      <c r="G196" s="15">
        <f t="shared" si="22"/>
        <v>0</v>
      </c>
      <c r="H196" s="16"/>
      <c r="I196" s="15">
        <v>1850.3</v>
      </c>
      <c r="J196" s="15">
        <v>1850.3</v>
      </c>
      <c r="K196" s="15">
        <f t="shared" si="20"/>
        <v>0</v>
      </c>
      <c r="L196" s="15">
        <v>1850.3</v>
      </c>
      <c r="M196" s="15">
        <v>1850.3</v>
      </c>
      <c r="N196" s="78">
        <f t="shared" si="21"/>
        <v>0</v>
      </c>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row>
    <row r="197" spans="1:248" ht="78.75" x14ac:dyDescent="0.25">
      <c r="A197" s="63" t="s">
        <v>327</v>
      </c>
      <c r="B197" s="38" t="s">
        <v>333</v>
      </c>
      <c r="C197" s="15">
        <v>0.1</v>
      </c>
      <c r="D197" s="15">
        <v>0.1</v>
      </c>
      <c r="E197" s="15">
        <v>0.1</v>
      </c>
      <c r="F197" s="15">
        <v>0.1</v>
      </c>
      <c r="G197" s="15">
        <f t="shared" si="22"/>
        <v>0</v>
      </c>
      <c r="H197" s="16"/>
      <c r="I197" s="22">
        <v>0.1</v>
      </c>
      <c r="J197" s="22">
        <v>0.1</v>
      </c>
      <c r="K197" s="15">
        <f t="shared" si="20"/>
        <v>0</v>
      </c>
      <c r="L197" s="22">
        <v>0.1</v>
      </c>
      <c r="M197" s="22">
        <v>0.1</v>
      </c>
      <c r="N197" s="78">
        <f t="shared" si="21"/>
        <v>0</v>
      </c>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row>
    <row r="198" spans="1:248" ht="78.75" x14ac:dyDescent="0.25">
      <c r="A198" s="63" t="s">
        <v>327</v>
      </c>
      <c r="B198" s="38" t="s">
        <v>334</v>
      </c>
      <c r="C198" s="15">
        <v>10090.5</v>
      </c>
      <c r="D198" s="15">
        <v>10090.5</v>
      </c>
      <c r="E198" s="15">
        <v>10090.5</v>
      </c>
      <c r="F198" s="15">
        <v>10090.5</v>
      </c>
      <c r="G198" s="15">
        <f t="shared" si="22"/>
        <v>0</v>
      </c>
      <c r="H198" s="16"/>
      <c r="I198" s="15">
        <v>10090.5</v>
      </c>
      <c r="J198" s="15">
        <v>10090.5</v>
      </c>
      <c r="K198" s="15">
        <f t="shared" si="20"/>
        <v>0</v>
      </c>
      <c r="L198" s="15">
        <v>10090.5</v>
      </c>
      <c r="M198" s="15">
        <v>10090.5</v>
      </c>
      <c r="N198" s="78">
        <f t="shared" si="21"/>
        <v>0</v>
      </c>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row>
    <row r="199" spans="1:248" ht="78.75" x14ac:dyDescent="0.25">
      <c r="A199" s="10" t="s">
        <v>327</v>
      </c>
      <c r="B199" s="32" t="s">
        <v>335</v>
      </c>
      <c r="C199" s="15">
        <v>26474</v>
      </c>
      <c r="D199" s="15">
        <v>26474</v>
      </c>
      <c r="E199" s="15">
        <v>26474</v>
      </c>
      <c r="F199" s="15">
        <v>26474</v>
      </c>
      <c r="G199" s="15">
        <f t="shared" si="22"/>
        <v>0</v>
      </c>
      <c r="H199" s="16"/>
      <c r="I199" s="22">
        <v>27533</v>
      </c>
      <c r="J199" s="22">
        <v>27533</v>
      </c>
      <c r="K199" s="15">
        <f t="shared" ref="K199:K246" si="23">J199-I199</f>
        <v>0</v>
      </c>
      <c r="L199" s="22">
        <v>28634.3</v>
      </c>
      <c r="M199" s="22">
        <v>28634.3</v>
      </c>
      <c r="N199" s="78">
        <f t="shared" ref="N199:N246" si="24">M199-L199</f>
        <v>0</v>
      </c>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row>
    <row r="200" spans="1:248" ht="78.75" x14ac:dyDescent="0.25">
      <c r="A200" s="10" t="s">
        <v>327</v>
      </c>
      <c r="B200" s="32" t="s">
        <v>336</v>
      </c>
      <c r="C200" s="15">
        <v>185740</v>
      </c>
      <c r="D200" s="15">
        <v>185740</v>
      </c>
      <c r="E200" s="15">
        <v>185740</v>
      </c>
      <c r="F200" s="15">
        <v>185740</v>
      </c>
      <c r="G200" s="15">
        <f t="shared" si="22"/>
        <v>0</v>
      </c>
      <c r="H200" s="16"/>
      <c r="I200" s="22">
        <v>192064.8</v>
      </c>
      <c r="J200" s="22">
        <v>192064.8</v>
      </c>
      <c r="K200" s="15">
        <f t="shared" si="23"/>
        <v>0</v>
      </c>
      <c r="L200" s="22">
        <v>199747.4</v>
      </c>
      <c r="M200" s="22">
        <v>199747.4</v>
      </c>
      <c r="N200" s="78">
        <f t="shared" si="24"/>
        <v>0</v>
      </c>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row>
    <row r="201" spans="1:248" ht="78.75" x14ac:dyDescent="0.25">
      <c r="A201" s="10" t="s">
        <v>327</v>
      </c>
      <c r="B201" s="32" t="s">
        <v>337</v>
      </c>
      <c r="C201" s="15">
        <v>133158.5</v>
      </c>
      <c r="D201" s="15">
        <v>133158.5</v>
      </c>
      <c r="E201" s="15">
        <v>133158.5</v>
      </c>
      <c r="F201" s="15">
        <v>133158.5</v>
      </c>
      <c r="G201" s="15">
        <f t="shared" si="22"/>
        <v>0</v>
      </c>
      <c r="H201" s="16"/>
      <c r="I201" s="22">
        <v>138326</v>
      </c>
      <c r="J201" s="22">
        <v>138326</v>
      </c>
      <c r="K201" s="15">
        <f t="shared" si="23"/>
        <v>0</v>
      </c>
      <c r="L201" s="22">
        <v>143700.29999999999</v>
      </c>
      <c r="M201" s="22">
        <v>143700.29999999999</v>
      </c>
      <c r="N201" s="78">
        <f t="shared" si="24"/>
        <v>0</v>
      </c>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row>
    <row r="202" spans="1:248" ht="94.5" x14ac:dyDescent="0.25">
      <c r="A202" s="10" t="s">
        <v>327</v>
      </c>
      <c r="B202" s="32" t="s">
        <v>338</v>
      </c>
      <c r="C202" s="15">
        <v>80962.399999999994</v>
      </c>
      <c r="D202" s="15">
        <v>80962.399999999994</v>
      </c>
      <c r="E202" s="15">
        <v>81287.5</v>
      </c>
      <c r="F202" s="15">
        <v>81287.5</v>
      </c>
      <c r="G202" s="15">
        <f t="shared" si="22"/>
        <v>0</v>
      </c>
      <c r="H202" s="16"/>
      <c r="I202" s="22">
        <v>81876.5</v>
      </c>
      <c r="J202" s="22">
        <v>81876.5</v>
      </c>
      <c r="K202" s="15">
        <f t="shared" si="23"/>
        <v>0</v>
      </c>
      <c r="L202" s="22">
        <v>82827.199999999997</v>
      </c>
      <c r="M202" s="22">
        <v>82827.199999999997</v>
      </c>
      <c r="N202" s="78">
        <f t="shared" si="24"/>
        <v>0</v>
      </c>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row>
    <row r="203" spans="1:248" ht="110.25" x14ac:dyDescent="0.25">
      <c r="A203" s="10" t="s">
        <v>327</v>
      </c>
      <c r="B203" s="32" t="s">
        <v>339</v>
      </c>
      <c r="C203" s="15">
        <v>515.9</v>
      </c>
      <c r="D203" s="15">
        <v>515.9</v>
      </c>
      <c r="E203" s="15">
        <v>515.9</v>
      </c>
      <c r="F203" s="15">
        <v>515.9</v>
      </c>
      <c r="G203" s="15">
        <f t="shared" si="22"/>
        <v>0</v>
      </c>
      <c r="H203" s="16"/>
      <c r="I203" s="22">
        <v>536.5</v>
      </c>
      <c r="J203" s="22">
        <v>536.5</v>
      </c>
      <c r="K203" s="15">
        <f t="shared" si="23"/>
        <v>0</v>
      </c>
      <c r="L203" s="22">
        <v>558</v>
      </c>
      <c r="M203" s="22">
        <v>558</v>
      </c>
      <c r="N203" s="78">
        <f t="shared" si="24"/>
        <v>0</v>
      </c>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row>
    <row r="204" spans="1:248" ht="94.5" x14ac:dyDescent="0.25">
      <c r="A204" s="10" t="s">
        <v>327</v>
      </c>
      <c r="B204" s="32" t="s">
        <v>340</v>
      </c>
      <c r="C204" s="15">
        <v>27.2</v>
      </c>
      <c r="D204" s="15">
        <v>27.2</v>
      </c>
      <c r="E204" s="15">
        <v>27.2</v>
      </c>
      <c r="F204" s="15">
        <v>27.2</v>
      </c>
      <c r="G204" s="15">
        <f t="shared" ref="G204:G246" si="25">F204-E204</f>
        <v>0</v>
      </c>
      <c r="H204" s="16"/>
      <c r="I204" s="22">
        <v>27.2</v>
      </c>
      <c r="J204" s="22">
        <v>27.2</v>
      </c>
      <c r="K204" s="15">
        <f t="shared" si="23"/>
        <v>0</v>
      </c>
      <c r="L204" s="22">
        <v>27.2</v>
      </c>
      <c r="M204" s="22">
        <v>27.2</v>
      </c>
      <c r="N204" s="78">
        <f t="shared" si="24"/>
        <v>0</v>
      </c>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row>
    <row r="205" spans="1:248" ht="78.75" x14ac:dyDescent="0.25">
      <c r="A205" s="10" t="s">
        <v>327</v>
      </c>
      <c r="B205" s="32" t="s">
        <v>341</v>
      </c>
      <c r="C205" s="15">
        <v>87647.5</v>
      </c>
      <c r="D205" s="15">
        <v>87647.5</v>
      </c>
      <c r="E205" s="15">
        <v>88295.7</v>
      </c>
      <c r="F205" s="15">
        <v>88295.7</v>
      </c>
      <c r="G205" s="15">
        <f t="shared" si="25"/>
        <v>0</v>
      </c>
      <c r="H205" s="16"/>
      <c r="I205" s="22">
        <v>88553.5</v>
      </c>
      <c r="J205" s="22">
        <v>88553.5</v>
      </c>
      <c r="K205" s="15">
        <f t="shared" si="23"/>
        <v>0</v>
      </c>
      <c r="L205" s="22">
        <v>89004.6</v>
      </c>
      <c r="M205" s="22">
        <v>89004.6</v>
      </c>
      <c r="N205" s="78">
        <f t="shared" si="24"/>
        <v>0</v>
      </c>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row>
    <row r="206" spans="1:248" ht="126" x14ac:dyDescent="0.25">
      <c r="A206" s="10" t="s">
        <v>327</v>
      </c>
      <c r="B206" s="32" t="s">
        <v>342</v>
      </c>
      <c r="C206" s="15">
        <v>88.2</v>
      </c>
      <c r="D206" s="15">
        <v>88.2</v>
      </c>
      <c r="E206" s="15">
        <v>88.2</v>
      </c>
      <c r="F206" s="15">
        <v>88.2</v>
      </c>
      <c r="G206" s="15">
        <f t="shared" si="25"/>
        <v>0</v>
      </c>
      <c r="H206" s="16"/>
      <c r="I206" s="22">
        <v>88.2</v>
      </c>
      <c r="J206" s="22">
        <v>88.2</v>
      </c>
      <c r="K206" s="15">
        <f t="shared" si="23"/>
        <v>0</v>
      </c>
      <c r="L206" s="22">
        <v>88.2</v>
      </c>
      <c r="M206" s="22">
        <v>88.2</v>
      </c>
      <c r="N206" s="78">
        <f t="shared" si="24"/>
        <v>0</v>
      </c>
    </row>
    <row r="207" spans="1:248" ht="94.5" x14ac:dyDescent="0.25">
      <c r="A207" s="10" t="s">
        <v>327</v>
      </c>
      <c r="B207" s="67" t="s">
        <v>343</v>
      </c>
      <c r="C207" s="15">
        <v>71.8</v>
      </c>
      <c r="D207" s="15">
        <v>71.8</v>
      </c>
      <c r="E207" s="15">
        <v>71.8</v>
      </c>
      <c r="F207" s="15">
        <v>71.8</v>
      </c>
      <c r="G207" s="15">
        <f t="shared" si="25"/>
        <v>0</v>
      </c>
      <c r="H207" s="16"/>
      <c r="I207" s="22">
        <v>71.8</v>
      </c>
      <c r="J207" s="22">
        <v>71.8</v>
      </c>
      <c r="K207" s="15">
        <f t="shared" si="23"/>
        <v>0</v>
      </c>
      <c r="L207" s="22">
        <v>71.8</v>
      </c>
      <c r="M207" s="22">
        <v>71.8</v>
      </c>
      <c r="N207" s="78">
        <f t="shared" si="24"/>
        <v>0</v>
      </c>
    </row>
    <row r="208" spans="1:248" ht="110.25" x14ac:dyDescent="0.25">
      <c r="A208" s="10" t="s">
        <v>327</v>
      </c>
      <c r="B208" s="32" t="s">
        <v>344</v>
      </c>
      <c r="C208" s="15">
        <v>0</v>
      </c>
      <c r="D208" s="15">
        <v>8384.5</v>
      </c>
      <c r="E208" s="15">
        <v>8384.5</v>
      </c>
      <c r="F208" s="15">
        <v>8384.5</v>
      </c>
      <c r="G208" s="15">
        <f t="shared" si="25"/>
        <v>0</v>
      </c>
      <c r="H208" s="16"/>
      <c r="I208" s="22">
        <v>9557.9</v>
      </c>
      <c r="J208" s="22">
        <v>9557.9</v>
      </c>
      <c r="K208" s="15">
        <f t="shared" si="23"/>
        <v>0</v>
      </c>
      <c r="L208" s="22">
        <v>10991.9</v>
      </c>
      <c r="M208" s="22">
        <v>10991.9</v>
      </c>
      <c r="N208" s="78">
        <f t="shared" si="24"/>
        <v>0</v>
      </c>
    </row>
    <row r="209" spans="1:14" ht="132" customHeight="1" x14ac:dyDescent="0.25">
      <c r="A209" s="10" t="s">
        <v>345</v>
      </c>
      <c r="B209" s="32" t="s">
        <v>346</v>
      </c>
      <c r="C209" s="15">
        <v>4180</v>
      </c>
      <c r="D209" s="15">
        <v>4180</v>
      </c>
      <c r="E209" s="15">
        <v>4180</v>
      </c>
      <c r="F209" s="15">
        <v>4180</v>
      </c>
      <c r="G209" s="15">
        <f t="shared" si="25"/>
        <v>0</v>
      </c>
      <c r="H209" s="16"/>
      <c r="I209" s="15">
        <v>4180</v>
      </c>
      <c r="J209" s="15">
        <v>4180</v>
      </c>
      <c r="K209" s="15">
        <f t="shared" si="23"/>
        <v>0</v>
      </c>
      <c r="L209" s="15">
        <v>4180</v>
      </c>
      <c r="M209" s="15">
        <v>4180</v>
      </c>
      <c r="N209" s="78">
        <f t="shared" si="24"/>
        <v>0</v>
      </c>
    </row>
    <row r="210" spans="1:14" ht="173.25" x14ac:dyDescent="0.25">
      <c r="A210" s="10" t="s">
        <v>345</v>
      </c>
      <c r="B210" s="32" t="s">
        <v>347</v>
      </c>
      <c r="C210" s="68">
        <v>46622.5</v>
      </c>
      <c r="D210" s="68">
        <v>46622.5</v>
      </c>
      <c r="E210" s="68">
        <v>46622.5</v>
      </c>
      <c r="F210" s="68">
        <v>46622.5</v>
      </c>
      <c r="G210" s="15">
        <f t="shared" si="25"/>
        <v>0</v>
      </c>
      <c r="H210" s="69"/>
      <c r="I210" s="68">
        <v>46708.2</v>
      </c>
      <c r="J210" s="68">
        <v>46708.2</v>
      </c>
      <c r="K210" s="15">
        <f t="shared" si="23"/>
        <v>0</v>
      </c>
      <c r="L210" s="68">
        <v>46350.3</v>
      </c>
      <c r="M210" s="68">
        <v>46350.3</v>
      </c>
      <c r="N210" s="78">
        <f t="shared" si="24"/>
        <v>0</v>
      </c>
    </row>
    <row r="211" spans="1:14" ht="126" x14ac:dyDescent="0.25">
      <c r="A211" s="10" t="s">
        <v>345</v>
      </c>
      <c r="B211" s="32" t="s">
        <v>348</v>
      </c>
      <c r="C211" s="15">
        <v>852507.5</v>
      </c>
      <c r="D211" s="15">
        <v>852507.5</v>
      </c>
      <c r="E211" s="15">
        <v>852507.5</v>
      </c>
      <c r="F211" s="15">
        <v>852507.5</v>
      </c>
      <c r="G211" s="15">
        <f t="shared" si="25"/>
        <v>0</v>
      </c>
      <c r="H211" s="16"/>
      <c r="I211" s="15">
        <v>852507.5</v>
      </c>
      <c r="J211" s="15">
        <v>852507.5</v>
      </c>
      <c r="K211" s="15">
        <f t="shared" si="23"/>
        <v>0</v>
      </c>
      <c r="L211" s="15">
        <v>852507.5</v>
      </c>
      <c r="M211" s="15">
        <v>852507.5</v>
      </c>
      <c r="N211" s="78">
        <f t="shared" si="24"/>
        <v>0</v>
      </c>
    </row>
    <row r="212" spans="1:14" ht="78.75" x14ac:dyDescent="0.25">
      <c r="A212" s="10" t="s">
        <v>345</v>
      </c>
      <c r="B212" s="32" t="s">
        <v>349</v>
      </c>
      <c r="C212" s="15">
        <v>631560.69999999995</v>
      </c>
      <c r="D212" s="15">
        <v>631560.69999999995</v>
      </c>
      <c r="E212" s="15">
        <v>631560.69999999995</v>
      </c>
      <c r="F212" s="15">
        <v>631560.69999999995</v>
      </c>
      <c r="G212" s="15">
        <f t="shared" si="25"/>
        <v>0</v>
      </c>
      <c r="H212" s="16"/>
      <c r="I212" s="15">
        <v>631560.69999999995</v>
      </c>
      <c r="J212" s="15">
        <v>631560.69999999995</v>
      </c>
      <c r="K212" s="15">
        <f t="shared" si="23"/>
        <v>0</v>
      </c>
      <c r="L212" s="15">
        <v>631560.69999999995</v>
      </c>
      <c r="M212" s="15">
        <v>631560.69999999995</v>
      </c>
      <c r="N212" s="78">
        <f t="shared" si="24"/>
        <v>0</v>
      </c>
    </row>
    <row r="213" spans="1:14" ht="110.25" x14ac:dyDescent="0.25">
      <c r="A213" s="10" t="s">
        <v>345</v>
      </c>
      <c r="B213" s="32" t="s">
        <v>350</v>
      </c>
      <c r="C213" s="15">
        <v>39787.300000000003</v>
      </c>
      <c r="D213" s="15">
        <v>39787.300000000003</v>
      </c>
      <c r="E213" s="15">
        <v>39787.300000000003</v>
      </c>
      <c r="F213" s="15">
        <v>39787.300000000003</v>
      </c>
      <c r="G213" s="15">
        <f t="shared" si="25"/>
        <v>0</v>
      </c>
      <c r="H213" s="16"/>
      <c r="I213" s="15">
        <v>39787.300000000003</v>
      </c>
      <c r="J213" s="15">
        <v>39787.300000000003</v>
      </c>
      <c r="K213" s="15">
        <f t="shared" si="23"/>
        <v>0</v>
      </c>
      <c r="L213" s="15">
        <v>39787.300000000003</v>
      </c>
      <c r="M213" s="15">
        <v>39787.300000000003</v>
      </c>
      <c r="N213" s="78">
        <f t="shared" si="24"/>
        <v>0</v>
      </c>
    </row>
    <row r="214" spans="1:14" ht="63" x14ac:dyDescent="0.25">
      <c r="A214" s="10" t="s">
        <v>351</v>
      </c>
      <c r="B214" s="32" t="s">
        <v>352</v>
      </c>
      <c r="C214" s="15">
        <v>98440.1</v>
      </c>
      <c r="D214" s="15">
        <v>98440.1</v>
      </c>
      <c r="E214" s="15">
        <v>98440.1</v>
      </c>
      <c r="F214" s="15">
        <v>98440.1</v>
      </c>
      <c r="G214" s="15">
        <f t="shared" si="25"/>
        <v>0</v>
      </c>
      <c r="H214" s="16"/>
      <c r="I214" s="22">
        <v>99576</v>
      </c>
      <c r="J214" s="22">
        <v>99576</v>
      </c>
      <c r="K214" s="15">
        <f t="shared" si="23"/>
        <v>0</v>
      </c>
      <c r="L214" s="22">
        <v>100757.2</v>
      </c>
      <c r="M214" s="22">
        <v>100757.2</v>
      </c>
      <c r="N214" s="78">
        <f t="shared" si="24"/>
        <v>0</v>
      </c>
    </row>
    <row r="215" spans="1:14" ht="94.5" x14ac:dyDescent="0.25">
      <c r="A215" s="10" t="s">
        <v>353</v>
      </c>
      <c r="B215" s="32" t="s">
        <v>354</v>
      </c>
      <c r="C215" s="15">
        <v>31774.7</v>
      </c>
      <c r="D215" s="15">
        <v>31774.7</v>
      </c>
      <c r="E215" s="15">
        <v>31774.7</v>
      </c>
      <c r="F215" s="15">
        <v>31774.7</v>
      </c>
      <c r="G215" s="15">
        <f t="shared" si="25"/>
        <v>0</v>
      </c>
      <c r="H215" s="16"/>
      <c r="I215" s="15">
        <v>31774.7</v>
      </c>
      <c r="J215" s="15">
        <v>31774.7</v>
      </c>
      <c r="K215" s="15">
        <f t="shared" si="23"/>
        <v>0</v>
      </c>
      <c r="L215" s="15">
        <v>31774.7</v>
      </c>
      <c r="M215" s="15">
        <v>31774.7</v>
      </c>
      <c r="N215" s="78">
        <f t="shared" si="24"/>
        <v>0</v>
      </c>
    </row>
    <row r="216" spans="1:14" ht="173.25" x14ac:dyDescent="0.25">
      <c r="A216" s="10" t="s">
        <v>355</v>
      </c>
      <c r="B216" s="32" t="s">
        <v>356</v>
      </c>
      <c r="C216" s="15">
        <v>65478.6</v>
      </c>
      <c r="D216" s="15">
        <v>65478.6</v>
      </c>
      <c r="E216" s="15">
        <v>65478.6</v>
      </c>
      <c r="F216" s="15">
        <v>59225.599999999999</v>
      </c>
      <c r="G216" s="15">
        <f t="shared" si="25"/>
        <v>-6253</v>
      </c>
      <c r="H216" s="16" t="s">
        <v>277</v>
      </c>
      <c r="I216" s="15">
        <v>65478.6</v>
      </c>
      <c r="J216" s="15">
        <v>65478.6</v>
      </c>
      <c r="K216" s="15">
        <f t="shared" si="23"/>
        <v>0</v>
      </c>
      <c r="L216" s="15">
        <v>65478.6</v>
      </c>
      <c r="M216" s="15">
        <v>65478.6</v>
      </c>
      <c r="N216" s="78">
        <f t="shared" si="24"/>
        <v>0</v>
      </c>
    </row>
    <row r="217" spans="1:14" ht="78.75" x14ac:dyDescent="0.25">
      <c r="A217" s="10" t="s">
        <v>355</v>
      </c>
      <c r="B217" s="32" t="s">
        <v>357</v>
      </c>
      <c r="C217" s="15"/>
      <c r="D217" s="15">
        <v>0</v>
      </c>
      <c r="E217" s="15">
        <v>0</v>
      </c>
      <c r="F217" s="15">
        <v>4526</v>
      </c>
      <c r="G217" s="15">
        <f t="shared" si="25"/>
        <v>4526</v>
      </c>
      <c r="H217" s="16" t="s">
        <v>277</v>
      </c>
      <c r="I217" s="15">
        <v>0</v>
      </c>
      <c r="J217" s="15">
        <v>0</v>
      </c>
      <c r="K217" s="15">
        <f t="shared" si="23"/>
        <v>0</v>
      </c>
      <c r="L217" s="15"/>
      <c r="M217" s="15"/>
      <c r="N217" s="78">
        <f t="shared" si="24"/>
        <v>0</v>
      </c>
    </row>
    <row r="218" spans="1:14" ht="78.75" x14ac:dyDescent="0.25">
      <c r="A218" s="10" t="s">
        <v>358</v>
      </c>
      <c r="B218" s="32" t="s">
        <v>359</v>
      </c>
      <c r="C218" s="15">
        <v>166.8</v>
      </c>
      <c r="D218" s="15">
        <v>166.8</v>
      </c>
      <c r="E218" s="15">
        <v>166.8</v>
      </c>
      <c r="F218" s="15">
        <v>166.8</v>
      </c>
      <c r="G218" s="15">
        <f t="shared" si="25"/>
        <v>0</v>
      </c>
      <c r="H218" s="16"/>
      <c r="I218" s="22">
        <v>16.399999999999999</v>
      </c>
      <c r="J218" s="22">
        <v>16.399999999999999</v>
      </c>
      <c r="K218" s="15">
        <f t="shared" si="23"/>
        <v>0</v>
      </c>
      <c r="L218" s="22">
        <v>14.6</v>
      </c>
      <c r="M218" s="22">
        <v>14.6</v>
      </c>
      <c r="N218" s="78">
        <f t="shared" si="24"/>
        <v>0</v>
      </c>
    </row>
    <row r="219" spans="1:14" ht="78.75" x14ac:dyDescent="0.25">
      <c r="A219" s="10" t="s">
        <v>360</v>
      </c>
      <c r="B219" s="32" t="s">
        <v>361</v>
      </c>
      <c r="C219" s="15">
        <v>0</v>
      </c>
      <c r="D219" s="15">
        <v>0</v>
      </c>
      <c r="E219" s="15">
        <v>0</v>
      </c>
      <c r="F219" s="15">
        <v>0</v>
      </c>
      <c r="G219" s="15">
        <f t="shared" si="25"/>
        <v>0</v>
      </c>
      <c r="H219" s="16"/>
      <c r="I219" s="22">
        <v>0</v>
      </c>
      <c r="J219" s="22">
        <v>0</v>
      </c>
      <c r="K219" s="15">
        <f t="shared" si="23"/>
        <v>0</v>
      </c>
      <c r="L219" s="22">
        <v>0</v>
      </c>
      <c r="M219" s="22">
        <v>0</v>
      </c>
      <c r="N219" s="78">
        <f t="shared" si="24"/>
        <v>0</v>
      </c>
    </row>
    <row r="220" spans="1:14" ht="94.5" x14ac:dyDescent="0.25">
      <c r="A220" s="10" t="s">
        <v>362</v>
      </c>
      <c r="B220" s="32" t="s">
        <v>363</v>
      </c>
      <c r="C220" s="15">
        <v>16268.5</v>
      </c>
      <c r="D220" s="15">
        <v>16268.5</v>
      </c>
      <c r="E220" s="15">
        <v>16228.5</v>
      </c>
      <c r="F220" s="15">
        <v>16228.5</v>
      </c>
      <c r="G220" s="15">
        <f t="shared" si="25"/>
        <v>0</v>
      </c>
      <c r="H220" s="16"/>
      <c r="I220" s="22">
        <v>16919.3</v>
      </c>
      <c r="J220" s="22">
        <v>16919.3</v>
      </c>
      <c r="K220" s="15">
        <f t="shared" si="23"/>
        <v>0</v>
      </c>
      <c r="L220" s="22">
        <v>17596.099999999999</v>
      </c>
      <c r="M220" s="22">
        <v>17596.099999999999</v>
      </c>
      <c r="N220" s="78">
        <f t="shared" si="24"/>
        <v>0</v>
      </c>
    </row>
    <row r="221" spans="1:14" ht="47.25" x14ac:dyDescent="0.25">
      <c r="A221" s="10" t="s">
        <v>364</v>
      </c>
      <c r="B221" s="32" t="s">
        <v>365</v>
      </c>
      <c r="C221" s="15">
        <v>105843.8</v>
      </c>
      <c r="D221" s="15">
        <v>105843.8</v>
      </c>
      <c r="E221" s="15">
        <v>105843.8</v>
      </c>
      <c r="F221" s="15">
        <v>105843.8</v>
      </c>
      <c r="G221" s="15">
        <f t="shared" si="25"/>
        <v>0</v>
      </c>
      <c r="H221" s="16"/>
      <c r="I221" s="22">
        <v>105829.8</v>
      </c>
      <c r="J221" s="22">
        <v>105829.8</v>
      </c>
      <c r="K221" s="15">
        <f t="shared" si="23"/>
        <v>0</v>
      </c>
      <c r="L221" s="22">
        <v>105829.8</v>
      </c>
      <c r="M221" s="22">
        <v>105829.8</v>
      </c>
      <c r="N221" s="78">
        <f t="shared" si="24"/>
        <v>0</v>
      </c>
    </row>
    <row r="222" spans="1:14" ht="63" x14ac:dyDescent="0.25">
      <c r="A222" s="10" t="s">
        <v>366</v>
      </c>
      <c r="B222" s="32" t="s">
        <v>367</v>
      </c>
      <c r="C222" s="15">
        <v>0</v>
      </c>
      <c r="D222" s="15">
        <v>0</v>
      </c>
      <c r="E222" s="15">
        <v>0</v>
      </c>
      <c r="F222" s="15">
        <v>0</v>
      </c>
      <c r="G222" s="15">
        <f t="shared" si="25"/>
        <v>0</v>
      </c>
      <c r="H222" s="16"/>
      <c r="I222" s="22">
        <v>0</v>
      </c>
      <c r="J222" s="22">
        <v>0</v>
      </c>
      <c r="K222" s="15">
        <f t="shared" si="23"/>
        <v>0</v>
      </c>
      <c r="L222" s="22">
        <v>0</v>
      </c>
      <c r="M222" s="22">
        <v>0</v>
      </c>
      <c r="N222" s="78">
        <f t="shared" si="24"/>
        <v>0</v>
      </c>
    </row>
    <row r="223" spans="1:14" ht="110.25" x14ac:dyDescent="0.25">
      <c r="A223" s="10" t="s">
        <v>368</v>
      </c>
      <c r="B223" s="32" t="s">
        <v>369</v>
      </c>
      <c r="C223" s="15">
        <v>0</v>
      </c>
      <c r="D223" s="15">
        <v>0</v>
      </c>
      <c r="E223" s="15">
        <v>0</v>
      </c>
      <c r="F223" s="15">
        <v>0</v>
      </c>
      <c r="G223" s="15">
        <f t="shared" si="25"/>
        <v>0</v>
      </c>
      <c r="H223" s="16"/>
      <c r="I223" s="22">
        <v>0</v>
      </c>
      <c r="J223" s="22">
        <v>0</v>
      </c>
      <c r="K223" s="15">
        <f t="shared" si="23"/>
        <v>0</v>
      </c>
      <c r="L223" s="22">
        <v>0</v>
      </c>
      <c r="M223" s="22">
        <v>0</v>
      </c>
      <c r="N223" s="78">
        <f t="shared" si="24"/>
        <v>0</v>
      </c>
    </row>
    <row r="224" spans="1:14" ht="63" x14ac:dyDescent="0.25">
      <c r="A224" s="10" t="s">
        <v>370</v>
      </c>
      <c r="B224" s="32" t="s">
        <v>371</v>
      </c>
      <c r="C224" s="15">
        <v>26098.6</v>
      </c>
      <c r="D224" s="15">
        <v>17714.099999999999</v>
      </c>
      <c r="E224" s="15">
        <v>17714.099999999999</v>
      </c>
      <c r="F224" s="15">
        <v>17714.099999999999</v>
      </c>
      <c r="G224" s="15">
        <f t="shared" si="25"/>
        <v>0</v>
      </c>
      <c r="H224" s="16"/>
      <c r="I224" s="22">
        <v>17974.7</v>
      </c>
      <c r="J224" s="22">
        <v>17974.7</v>
      </c>
      <c r="K224" s="15">
        <f t="shared" si="23"/>
        <v>0</v>
      </c>
      <c r="L224" s="22">
        <v>17974.7</v>
      </c>
      <c r="M224" s="22">
        <v>17974.7</v>
      </c>
      <c r="N224" s="78">
        <f t="shared" si="24"/>
        <v>0</v>
      </c>
    </row>
    <row r="225" spans="1:14" ht="191.25" customHeight="1" x14ac:dyDescent="0.25">
      <c r="A225" s="10" t="s">
        <v>372</v>
      </c>
      <c r="B225" s="32" t="s">
        <v>373</v>
      </c>
      <c r="C225" s="15">
        <v>5109.8</v>
      </c>
      <c r="D225" s="15">
        <v>5109.8</v>
      </c>
      <c r="E225" s="15">
        <v>7891.1</v>
      </c>
      <c r="F225" s="15">
        <v>7891.1</v>
      </c>
      <c r="G225" s="15">
        <f t="shared" si="25"/>
        <v>0</v>
      </c>
      <c r="H225" s="16"/>
      <c r="I225" s="22">
        <v>4687.8999999999996</v>
      </c>
      <c r="J225" s="22">
        <v>4687.8999999999996</v>
      </c>
      <c r="K225" s="15">
        <f t="shared" si="23"/>
        <v>0</v>
      </c>
      <c r="L225" s="22">
        <v>4919.8999999999996</v>
      </c>
      <c r="M225" s="22">
        <v>4919.8999999999996</v>
      </c>
      <c r="N225" s="78">
        <f t="shared" si="24"/>
        <v>0</v>
      </c>
    </row>
    <row r="226" spans="1:14" ht="252" x14ac:dyDescent="0.25">
      <c r="A226" s="70" t="s">
        <v>374</v>
      </c>
      <c r="B226" s="32" t="s">
        <v>375</v>
      </c>
      <c r="C226" s="15">
        <v>0</v>
      </c>
      <c r="D226" s="15">
        <v>0</v>
      </c>
      <c r="E226" s="15">
        <v>70.3</v>
      </c>
      <c r="F226" s="15">
        <v>70.3</v>
      </c>
      <c r="G226" s="15">
        <f t="shared" si="25"/>
        <v>0</v>
      </c>
      <c r="H226" s="16"/>
      <c r="I226" s="22">
        <v>70.3</v>
      </c>
      <c r="J226" s="22">
        <v>70.3</v>
      </c>
      <c r="K226" s="15">
        <f t="shared" si="23"/>
        <v>0</v>
      </c>
      <c r="L226" s="22">
        <v>70.3</v>
      </c>
      <c r="M226" s="22">
        <v>70.3</v>
      </c>
      <c r="N226" s="78">
        <f t="shared" si="24"/>
        <v>0</v>
      </c>
    </row>
    <row r="227" spans="1:14" ht="63" x14ac:dyDescent="0.25">
      <c r="A227" s="70" t="s">
        <v>374</v>
      </c>
      <c r="B227" s="67" t="s">
        <v>376</v>
      </c>
      <c r="C227" s="15">
        <v>161.30000000000001</v>
      </c>
      <c r="D227" s="15">
        <v>161.30000000000001</v>
      </c>
      <c r="E227" s="15">
        <v>161.30000000000001</v>
      </c>
      <c r="F227" s="15">
        <v>161.30000000000001</v>
      </c>
      <c r="G227" s="15">
        <f t="shared" si="25"/>
        <v>0</v>
      </c>
      <c r="H227" s="16"/>
      <c r="I227" s="15">
        <v>161.30000000000001</v>
      </c>
      <c r="J227" s="15">
        <v>161.30000000000001</v>
      </c>
      <c r="K227" s="15">
        <f t="shared" si="23"/>
        <v>0</v>
      </c>
      <c r="L227" s="15">
        <v>161.30000000000001</v>
      </c>
      <c r="M227" s="15">
        <v>161.30000000000001</v>
      </c>
      <c r="N227" s="78">
        <f t="shared" si="24"/>
        <v>0</v>
      </c>
    </row>
    <row r="228" spans="1:14" ht="15.75" x14ac:dyDescent="0.25">
      <c r="A228" s="12" t="s">
        <v>377</v>
      </c>
      <c r="B228" s="13" t="s">
        <v>378</v>
      </c>
      <c r="C228" s="14">
        <f t="shared" ref="C228" si="26">SUM(C229:C234)</f>
        <v>78428.600000000006</v>
      </c>
      <c r="D228" s="14">
        <f>SUM(D229:D235)</f>
        <v>82230.100000000006</v>
      </c>
      <c r="E228" s="14">
        <f>SUM(E229:E235)</f>
        <v>82230.100000000006</v>
      </c>
      <c r="F228" s="14">
        <f>SUM(F229:F235)</f>
        <v>82255.100000000006</v>
      </c>
      <c r="G228" s="15">
        <f t="shared" si="25"/>
        <v>25</v>
      </c>
      <c r="H228" s="16"/>
      <c r="I228" s="14">
        <f t="shared" ref="I228:M228" si="27">SUM(I229:I234)</f>
        <v>78778.600000000006</v>
      </c>
      <c r="J228" s="14">
        <f t="shared" si="27"/>
        <v>78778.600000000006</v>
      </c>
      <c r="K228" s="15">
        <f t="shared" si="23"/>
        <v>0</v>
      </c>
      <c r="L228" s="14">
        <f t="shared" si="27"/>
        <v>87074.4</v>
      </c>
      <c r="M228" s="14">
        <f t="shared" si="27"/>
        <v>87074.4</v>
      </c>
      <c r="N228" s="78">
        <f t="shared" si="24"/>
        <v>0</v>
      </c>
    </row>
    <row r="229" spans="1:14" ht="47.25" x14ac:dyDescent="0.25">
      <c r="A229" s="10" t="s">
        <v>379</v>
      </c>
      <c r="B229" s="51" t="s">
        <v>380</v>
      </c>
      <c r="C229" s="15">
        <v>0</v>
      </c>
      <c r="D229" s="15">
        <v>703</v>
      </c>
      <c r="E229" s="15">
        <v>703</v>
      </c>
      <c r="F229" s="15">
        <v>703</v>
      </c>
      <c r="G229" s="15">
        <f t="shared" si="25"/>
        <v>0</v>
      </c>
      <c r="H229" s="16"/>
      <c r="I229" s="14"/>
      <c r="J229" s="14"/>
      <c r="K229" s="15">
        <f t="shared" si="23"/>
        <v>0</v>
      </c>
      <c r="L229" s="14"/>
      <c r="M229" s="14"/>
      <c r="N229" s="78">
        <f t="shared" si="24"/>
        <v>0</v>
      </c>
    </row>
    <row r="230" spans="1:14" ht="63" x14ac:dyDescent="0.25">
      <c r="A230" s="10" t="s">
        <v>379</v>
      </c>
      <c r="B230" s="51" t="s">
        <v>381</v>
      </c>
      <c r="C230" s="15">
        <v>0</v>
      </c>
      <c r="D230" s="15">
        <v>2050.4</v>
      </c>
      <c r="E230" s="15">
        <v>2050.4</v>
      </c>
      <c r="F230" s="15">
        <v>2050.4</v>
      </c>
      <c r="G230" s="15">
        <f t="shared" si="25"/>
        <v>0</v>
      </c>
      <c r="H230" s="16"/>
      <c r="I230" s="14"/>
      <c r="J230" s="14"/>
      <c r="K230" s="15">
        <f t="shared" si="23"/>
        <v>0</v>
      </c>
      <c r="L230" s="14"/>
      <c r="M230" s="14"/>
      <c r="N230" s="78">
        <f t="shared" si="24"/>
        <v>0</v>
      </c>
    </row>
    <row r="231" spans="1:14" ht="110.25" x14ac:dyDescent="0.25">
      <c r="A231" s="10" t="s">
        <v>382</v>
      </c>
      <c r="B231" s="51" t="s">
        <v>383</v>
      </c>
      <c r="C231" s="15">
        <v>0</v>
      </c>
      <c r="D231" s="15">
        <v>1048.0999999999999</v>
      </c>
      <c r="E231" s="15">
        <v>1048.0999999999999</v>
      </c>
      <c r="F231" s="15">
        <v>1048.0999999999999</v>
      </c>
      <c r="G231" s="15">
        <f t="shared" si="25"/>
        <v>0</v>
      </c>
      <c r="H231" s="16"/>
      <c r="I231" s="14"/>
      <c r="J231" s="14"/>
      <c r="K231" s="15">
        <f t="shared" si="23"/>
        <v>0</v>
      </c>
      <c r="L231" s="14"/>
      <c r="M231" s="14"/>
      <c r="N231" s="78">
        <f t="shared" si="24"/>
        <v>0</v>
      </c>
    </row>
    <row r="232" spans="1:14" ht="78.75" x14ac:dyDescent="0.25">
      <c r="A232" s="10" t="s">
        <v>382</v>
      </c>
      <c r="B232" s="67" t="s">
        <v>384</v>
      </c>
      <c r="C232" s="15">
        <v>0</v>
      </c>
      <c r="D232" s="15">
        <v>0</v>
      </c>
      <c r="E232" s="15">
        <v>0</v>
      </c>
      <c r="F232" s="15">
        <v>0</v>
      </c>
      <c r="G232" s="15">
        <f t="shared" si="25"/>
        <v>0</v>
      </c>
      <c r="H232" s="16"/>
      <c r="I232" s="22">
        <v>350</v>
      </c>
      <c r="J232" s="22">
        <v>350</v>
      </c>
      <c r="K232" s="15">
        <f t="shared" si="23"/>
        <v>0</v>
      </c>
      <c r="L232" s="22">
        <v>0</v>
      </c>
      <c r="M232" s="22">
        <v>0</v>
      </c>
      <c r="N232" s="78">
        <f t="shared" si="24"/>
        <v>0</v>
      </c>
    </row>
    <row r="233" spans="1:14" ht="110.25" x14ac:dyDescent="0.25">
      <c r="A233" s="10" t="s">
        <v>382</v>
      </c>
      <c r="B233" s="67" t="s">
        <v>385</v>
      </c>
      <c r="C233" s="15">
        <v>0</v>
      </c>
      <c r="D233" s="15">
        <v>0</v>
      </c>
      <c r="E233" s="15">
        <v>0</v>
      </c>
      <c r="F233" s="15">
        <v>0</v>
      </c>
      <c r="G233" s="15">
        <f t="shared" si="25"/>
        <v>0</v>
      </c>
      <c r="H233" s="16"/>
      <c r="I233" s="22">
        <v>0</v>
      </c>
      <c r="J233" s="22">
        <v>0</v>
      </c>
      <c r="K233" s="15">
        <f t="shared" si="23"/>
        <v>0</v>
      </c>
      <c r="L233" s="22">
        <v>2000</v>
      </c>
      <c r="M233" s="22">
        <v>2000</v>
      </c>
      <c r="N233" s="78">
        <f t="shared" si="24"/>
        <v>0</v>
      </c>
    </row>
    <row r="234" spans="1:14" ht="78.75" x14ac:dyDescent="0.25">
      <c r="A234" s="10" t="s">
        <v>386</v>
      </c>
      <c r="B234" s="67" t="s">
        <v>387</v>
      </c>
      <c r="C234" s="15">
        <v>78428.600000000006</v>
      </c>
      <c r="D234" s="15">
        <v>78428.600000000006</v>
      </c>
      <c r="E234" s="15">
        <v>78428.600000000006</v>
      </c>
      <c r="F234" s="15">
        <v>78428.600000000006</v>
      </c>
      <c r="G234" s="15">
        <f t="shared" si="25"/>
        <v>0</v>
      </c>
      <c r="H234" s="16"/>
      <c r="I234" s="22">
        <v>78428.600000000006</v>
      </c>
      <c r="J234" s="22">
        <v>78428.600000000006</v>
      </c>
      <c r="K234" s="15">
        <f t="shared" si="23"/>
        <v>0</v>
      </c>
      <c r="L234" s="22">
        <v>85074.4</v>
      </c>
      <c r="M234" s="22">
        <v>85074.4</v>
      </c>
      <c r="N234" s="78">
        <f t="shared" si="24"/>
        <v>0</v>
      </c>
    </row>
    <row r="235" spans="1:14" ht="78.75" x14ac:dyDescent="0.25">
      <c r="A235" s="10" t="s">
        <v>388</v>
      </c>
      <c r="B235" s="51" t="s">
        <v>389</v>
      </c>
      <c r="C235" s="15"/>
      <c r="D235" s="15">
        <v>0</v>
      </c>
      <c r="E235" s="15">
        <v>0</v>
      </c>
      <c r="F235" s="15">
        <v>25</v>
      </c>
      <c r="G235" s="15">
        <f>F235-E235</f>
        <v>25</v>
      </c>
      <c r="H235" s="16" t="s">
        <v>390</v>
      </c>
      <c r="I235" s="14"/>
      <c r="J235" s="14"/>
      <c r="K235" s="15">
        <f t="shared" si="23"/>
        <v>0</v>
      </c>
      <c r="L235" s="14"/>
      <c r="M235" s="14"/>
      <c r="N235" s="78">
        <f t="shared" si="24"/>
        <v>0</v>
      </c>
    </row>
    <row r="236" spans="1:14" ht="31.5" x14ac:dyDescent="0.25">
      <c r="A236" s="12" t="s">
        <v>391</v>
      </c>
      <c r="B236" s="13" t="s">
        <v>392</v>
      </c>
      <c r="C236" s="14">
        <f>C240</f>
        <v>0</v>
      </c>
      <c r="D236" s="14">
        <f>SUM(D237:D240)</f>
        <v>0</v>
      </c>
      <c r="E236" s="14">
        <f t="shared" ref="E236:F236" si="28">SUM(E237:E240)</f>
        <v>60</v>
      </c>
      <c r="F236" s="14">
        <f t="shared" si="28"/>
        <v>2022.2</v>
      </c>
      <c r="G236" s="15">
        <f t="shared" si="25"/>
        <v>1962.2</v>
      </c>
      <c r="H236" s="16"/>
      <c r="I236" s="14">
        <v>0</v>
      </c>
      <c r="J236" s="14">
        <v>0</v>
      </c>
      <c r="K236" s="15">
        <f t="shared" si="23"/>
        <v>0</v>
      </c>
      <c r="L236" s="14">
        <v>0</v>
      </c>
      <c r="M236" s="14">
        <v>0</v>
      </c>
      <c r="N236" s="78">
        <f t="shared" si="24"/>
        <v>0</v>
      </c>
    </row>
    <row r="237" spans="1:14" ht="47.25" x14ac:dyDescent="0.25">
      <c r="A237" s="10" t="s">
        <v>393</v>
      </c>
      <c r="B237" s="32" t="s">
        <v>394</v>
      </c>
      <c r="C237" s="14"/>
      <c r="D237" s="14">
        <v>0</v>
      </c>
      <c r="E237" s="14">
        <v>0</v>
      </c>
      <c r="F237" s="14">
        <v>1947.5</v>
      </c>
      <c r="G237" s="15">
        <f>F237-E237</f>
        <v>1947.5</v>
      </c>
      <c r="H237" s="16" t="s">
        <v>117</v>
      </c>
      <c r="I237" s="14"/>
      <c r="J237" s="14"/>
      <c r="K237" s="15">
        <f t="shared" si="23"/>
        <v>0</v>
      </c>
      <c r="L237" s="14"/>
      <c r="M237" s="14"/>
      <c r="N237" s="78">
        <f t="shared" si="24"/>
        <v>0</v>
      </c>
    </row>
    <row r="238" spans="1:14" ht="78.75" customHeight="1" x14ac:dyDescent="0.25">
      <c r="A238" s="42" t="s">
        <v>395</v>
      </c>
      <c r="B238" s="32" t="s">
        <v>396</v>
      </c>
      <c r="C238" s="14"/>
      <c r="D238" s="14">
        <v>0</v>
      </c>
      <c r="E238" s="14">
        <v>0</v>
      </c>
      <c r="F238" s="14">
        <v>7.2</v>
      </c>
      <c r="G238" s="15">
        <f>F238-E238</f>
        <v>7.2</v>
      </c>
      <c r="H238" s="16" t="s">
        <v>397</v>
      </c>
      <c r="I238" s="14"/>
      <c r="J238" s="14"/>
      <c r="K238" s="15">
        <f t="shared" si="23"/>
        <v>0</v>
      </c>
      <c r="L238" s="14"/>
      <c r="M238" s="14"/>
      <c r="N238" s="78">
        <f t="shared" si="24"/>
        <v>0</v>
      </c>
    </row>
    <row r="239" spans="1:14" ht="63.75" customHeight="1" x14ac:dyDescent="0.25">
      <c r="A239" s="42" t="s">
        <v>398</v>
      </c>
      <c r="B239" s="32" t="s">
        <v>396</v>
      </c>
      <c r="C239" s="15">
        <v>0</v>
      </c>
      <c r="D239" s="15">
        <v>0</v>
      </c>
      <c r="E239" s="15">
        <v>50</v>
      </c>
      <c r="F239" s="15">
        <v>57.5</v>
      </c>
      <c r="G239" s="15">
        <f>F239-E239</f>
        <v>7.5</v>
      </c>
      <c r="H239" s="16" t="s">
        <v>126</v>
      </c>
      <c r="I239" s="14"/>
      <c r="J239" s="14"/>
      <c r="K239" s="15">
        <f t="shared" si="23"/>
        <v>0</v>
      </c>
      <c r="L239" s="14"/>
      <c r="M239" s="14"/>
      <c r="N239" s="78">
        <f t="shared" si="24"/>
        <v>0</v>
      </c>
    </row>
    <row r="240" spans="1:14" ht="63" x14ac:dyDescent="0.25">
      <c r="A240" s="42" t="s">
        <v>399</v>
      </c>
      <c r="B240" s="32" t="s">
        <v>396</v>
      </c>
      <c r="C240" s="15">
        <v>0</v>
      </c>
      <c r="D240" s="15">
        <v>0</v>
      </c>
      <c r="E240" s="22">
        <v>10</v>
      </c>
      <c r="F240" s="22">
        <v>10</v>
      </c>
      <c r="G240" s="15">
        <f t="shared" si="25"/>
        <v>0</v>
      </c>
      <c r="H240" s="16"/>
      <c r="I240" s="14"/>
      <c r="J240" s="14"/>
      <c r="K240" s="15">
        <f t="shared" si="23"/>
        <v>0</v>
      </c>
      <c r="L240" s="14"/>
      <c r="M240" s="14"/>
      <c r="N240" s="78">
        <f t="shared" si="24"/>
        <v>0</v>
      </c>
    </row>
    <row r="241" spans="1:15" ht="63" customHeight="1" x14ac:dyDescent="0.25">
      <c r="A241" s="12" t="s">
        <v>400</v>
      </c>
      <c r="B241" s="13" t="s">
        <v>401</v>
      </c>
      <c r="C241" s="44">
        <f>SUM(C242:C244)</f>
        <v>0</v>
      </c>
      <c r="D241" s="44">
        <f t="shared" ref="D241:F241" si="29">SUM(D242:D244)</f>
        <v>1</v>
      </c>
      <c r="E241" s="44">
        <f t="shared" si="29"/>
        <v>25.2</v>
      </c>
      <c r="F241" s="44">
        <f t="shared" si="29"/>
        <v>26</v>
      </c>
      <c r="G241" s="15">
        <f t="shared" si="25"/>
        <v>0.80000000000000071</v>
      </c>
      <c r="H241" s="16"/>
      <c r="I241" s="44">
        <v>0</v>
      </c>
      <c r="J241" s="44">
        <v>0</v>
      </c>
      <c r="K241" s="15">
        <f t="shared" si="23"/>
        <v>0</v>
      </c>
      <c r="L241" s="44">
        <v>0</v>
      </c>
      <c r="M241" s="44">
        <v>0</v>
      </c>
      <c r="N241" s="78">
        <f t="shared" si="24"/>
        <v>0</v>
      </c>
    </row>
    <row r="242" spans="1:15" ht="47.25" x14ac:dyDescent="0.25">
      <c r="A242" s="42" t="s">
        <v>402</v>
      </c>
      <c r="B242" s="32" t="s">
        <v>403</v>
      </c>
      <c r="C242" s="22">
        <v>0</v>
      </c>
      <c r="D242" s="22">
        <v>0</v>
      </c>
      <c r="E242" s="22">
        <v>1.5</v>
      </c>
      <c r="F242" s="22">
        <v>1.5</v>
      </c>
      <c r="G242" s="15">
        <f t="shared" si="25"/>
        <v>0</v>
      </c>
      <c r="H242" s="16"/>
      <c r="I242" s="44"/>
      <c r="J242" s="14">
        <f>I242-H242</f>
        <v>0</v>
      </c>
      <c r="K242" s="15">
        <f t="shared" si="23"/>
        <v>0</v>
      </c>
      <c r="L242" s="44"/>
      <c r="M242" s="44"/>
      <c r="N242" s="78">
        <f t="shared" si="24"/>
        <v>0</v>
      </c>
    </row>
    <row r="243" spans="1:15" ht="78.75" customHeight="1" x14ac:dyDescent="0.25">
      <c r="A243" s="42" t="s">
        <v>404</v>
      </c>
      <c r="B243" s="32" t="s">
        <v>403</v>
      </c>
      <c r="C243" s="22">
        <v>0</v>
      </c>
      <c r="D243" s="22">
        <v>0</v>
      </c>
      <c r="E243" s="22">
        <v>16.7</v>
      </c>
      <c r="F243" s="22">
        <v>17.5</v>
      </c>
      <c r="G243" s="15">
        <f t="shared" si="25"/>
        <v>0.80000000000000071</v>
      </c>
      <c r="H243" s="16" t="s">
        <v>397</v>
      </c>
      <c r="I243" s="44"/>
      <c r="J243" s="44"/>
      <c r="K243" s="15">
        <f t="shared" si="23"/>
        <v>0</v>
      </c>
      <c r="L243" s="44"/>
      <c r="M243" s="44"/>
      <c r="N243" s="78">
        <f t="shared" si="24"/>
        <v>0</v>
      </c>
    </row>
    <row r="244" spans="1:15" ht="47.25" x14ac:dyDescent="0.25">
      <c r="A244" s="42" t="s">
        <v>405</v>
      </c>
      <c r="B244" s="32" t="s">
        <v>403</v>
      </c>
      <c r="C244" s="22">
        <v>0</v>
      </c>
      <c r="D244" s="22">
        <v>1</v>
      </c>
      <c r="E244" s="22">
        <v>7</v>
      </c>
      <c r="F244" s="22">
        <v>7</v>
      </c>
      <c r="G244" s="15">
        <f t="shared" si="25"/>
        <v>0</v>
      </c>
      <c r="H244" s="16"/>
      <c r="I244" s="44">
        <v>0</v>
      </c>
      <c r="J244" s="44">
        <v>0</v>
      </c>
      <c r="K244" s="15">
        <f t="shared" si="23"/>
        <v>0</v>
      </c>
      <c r="L244" s="44">
        <v>0</v>
      </c>
      <c r="M244" s="44">
        <v>0</v>
      </c>
      <c r="N244" s="78">
        <f t="shared" si="24"/>
        <v>0</v>
      </c>
    </row>
    <row r="245" spans="1:15" ht="15.75" x14ac:dyDescent="0.25">
      <c r="A245" s="12" t="s">
        <v>406</v>
      </c>
      <c r="B245" s="13" t="s">
        <v>407</v>
      </c>
      <c r="C245" s="14">
        <f>C122+C236+C241</f>
        <v>5257573.3</v>
      </c>
      <c r="D245" s="14">
        <f>D122+D236+D241</f>
        <v>5489189.7999999989</v>
      </c>
      <c r="E245" s="14">
        <f>E122+E236+E241</f>
        <v>5604321.5999999987</v>
      </c>
      <c r="F245" s="14">
        <f>F122+F236+F241</f>
        <v>5725195.5999999987</v>
      </c>
      <c r="G245" s="15">
        <f t="shared" si="25"/>
        <v>120874</v>
      </c>
      <c r="H245" s="16"/>
      <c r="I245" s="14">
        <f>I122+I236+I241</f>
        <v>3798580.399999999</v>
      </c>
      <c r="J245" s="14">
        <f>J122+J236+J241</f>
        <v>3798580.399999999</v>
      </c>
      <c r="K245" s="15">
        <f t="shared" si="23"/>
        <v>0</v>
      </c>
      <c r="L245" s="14">
        <f>L122+L236+L241</f>
        <v>3978667.1999999997</v>
      </c>
      <c r="M245" s="14">
        <f>M122+M236+M241</f>
        <v>3978667.1999999997</v>
      </c>
      <c r="N245" s="78">
        <f t="shared" si="24"/>
        <v>0</v>
      </c>
    </row>
    <row r="246" spans="1:15" ht="15.75" x14ac:dyDescent="0.25">
      <c r="A246" s="71" t="s">
        <v>408</v>
      </c>
      <c r="B246" s="71"/>
      <c r="C246" s="14" t="e">
        <f>C245+C121</f>
        <v>#REF!</v>
      </c>
      <c r="D246" s="14">
        <f>D245+D121</f>
        <v>7411580.5999999987</v>
      </c>
      <c r="E246" s="14">
        <f>E245+E121</f>
        <v>7598692.2999999989</v>
      </c>
      <c r="F246" s="14">
        <f>F245+F121</f>
        <v>7748104.0299999993</v>
      </c>
      <c r="G246" s="15">
        <f t="shared" si="25"/>
        <v>149411.73000000045</v>
      </c>
      <c r="H246" s="16"/>
      <c r="I246" s="14">
        <f>I245+I121</f>
        <v>5794799.1999999993</v>
      </c>
      <c r="J246" s="14">
        <f>J245+J121</f>
        <v>5794799.1999999993</v>
      </c>
      <c r="K246" s="15">
        <f t="shared" si="23"/>
        <v>0</v>
      </c>
      <c r="L246" s="14">
        <f>L245+L121</f>
        <v>6070094</v>
      </c>
      <c r="M246" s="14">
        <f>M245+M121</f>
        <v>6070094</v>
      </c>
      <c r="N246" s="78">
        <f t="shared" si="24"/>
        <v>0</v>
      </c>
    </row>
    <row r="247" spans="1:15" x14ac:dyDescent="0.25">
      <c r="G247" s="76"/>
      <c r="N247" s="75"/>
    </row>
    <row r="248" spans="1:15" x14ac:dyDescent="0.25">
      <c r="N248" s="75"/>
    </row>
    <row r="249" spans="1:15" x14ac:dyDescent="0.25">
      <c r="N249" s="75"/>
      <c r="O249" s="17"/>
    </row>
    <row r="250" spans="1:15" x14ac:dyDescent="0.25">
      <c r="N250" s="75"/>
    </row>
    <row r="251" spans="1:15" x14ac:dyDescent="0.25">
      <c r="N251" s="75"/>
    </row>
    <row r="252" spans="1:15" x14ac:dyDescent="0.25">
      <c r="N252" s="75"/>
    </row>
    <row r="253" spans="1:15" x14ac:dyDescent="0.25">
      <c r="N253" s="75"/>
    </row>
    <row r="254" spans="1:15" x14ac:dyDescent="0.25">
      <c r="N254" s="75"/>
    </row>
    <row r="255" spans="1:15" x14ac:dyDescent="0.25">
      <c r="N255" s="75"/>
    </row>
    <row r="256" spans="1:15" x14ac:dyDescent="0.25">
      <c r="N256" s="75"/>
    </row>
    <row r="257" spans="14:14" x14ac:dyDescent="0.25">
      <c r="N257" s="75"/>
    </row>
    <row r="258" spans="14:14" x14ac:dyDescent="0.25">
      <c r="N258" s="77"/>
    </row>
    <row r="259" spans="14:14" x14ac:dyDescent="0.25">
      <c r="N259" s="77"/>
    </row>
    <row r="260" spans="14:14" x14ac:dyDescent="0.25">
      <c r="N260" s="77"/>
    </row>
    <row r="261" spans="14:14" x14ac:dyDescent="0.25">
      <c r="N261" s="77"/>
    </row>
    <row r="262" spans="14:14" x14ac:dyDescent="0.25">
      <c r="N262" s="77"/>
    </row>
    <row r="263" spans="14:14" x14ac:dyDescent="0.25">
      <c r="N263" s="77"/>
    </row>
    <row r="264" spans="14:14" x14ac:dyDescent="0.25">
      <c r="N264" s="77"/>
    </row>
    <row r="265" spans="14:14" x14ac:dyDescent="0.25">
      <c r="N265" s="77"/>
    </row>
    <row r="266" spans="14:14" x14ac:dyDescent="0.25">
      <c r="N266" s="77"/>
    </row>
    <row r="267" spans="14:14" x14ac:dyDescent="0.25">
      <c r="N267" s="77"/>
    </row>
    <row r="268" spans="14:14" x14ac:dyDescent="0.25">
      <c r="N268" s="77"/>
    </row>
    <row r="269" spans="14:14" x14ac:dyDescent="0.25">
      <c r="N269" s="77"/>
    </row>
    <row r="270" spans="14:14" x14ac:dyDescent="0.25">
      <c r="N270" s="77"/>
    </row>
    <row r="271" spans="14:14" x14ac:dyDescent="0.25">
      <c r="N271" s="77"/>
    </row>
    <row r="272" spans="14:14" x14ac:dyDescent="0.25">
      <c r="N272" s="77"/>
    </row>
    <row r="273" spans="14:14" x14ac:dyDescent="0.25">
      <c r="N273" s="77"/>
    </row>
    <row r="274" spans="14:14" x14ac:dyDescent="0.25">
      <c r="N274" s="77"/>
    </row>
    <row r="275" spans="14:14" x14ac:dyDescent="0.25">
      <c r="N275" s="77"/>
    </row>
    <row r="276" spans="14:14" x14ac:dyDescent="0.25">
      <c r="N276" s="77"/>
    </row>
    <row r="277" spans="14:14" x14ac:dyDescent="0.25">
      <c r="N277" s="77"/>
    </row>
    <row r="278" spans="14:14" x14ac:dyDescent="0.25">
      <c r="N278" s="77"/>
    </row>
    <row r="279" spans="14:14" x14ac:dyDescent="0.25">
      <c r="N279" s="77"/>
    </row>
    <row r="280" spans="14:14" x14ac:dyDescent="0.25">
      <c r="N280" s="77"/>
    </row>
    <row r="281" spans="14:14" x14ac:dyDescent="0.25">
      <c r="N281" s="77"/>
    </row>
    <row r="282" spans="14:14" x14ac:dyDescent="0.25">
      <c r="N282" s="77"/>
    </row>
    <row r="283" spans="14:14" x14ac:dyDescent="0.25">
      <c r="N283" s="77"/>
    </row>
    <row r="284" spans="14:14" x14ac:dyDescent="0.25">
      <c r="N284" s="77"/>
    </row>
    <row r="285" spans="14:14" x14ac:dyDescent="0.25">
      <c r="N285" s="77"/>
    </row>
    <row r="286" spans="14:14" x14ac:dyDescent="0.25">
      <c r="N286" s="77"/>
    </row>
    <row r="287" spans="14:14" x14ac:dyDescent="0.25">
      <c r="N287" s="77"/>
    </row>
    <row r="288" spans="14:14" x14ac:dyDescent="0.25">
      <c r="N288" s="77"/>
    </row>
    <row r="289" spans="14:14" x14ac:dyDescent="0.25">
      <c r="N289" s="77"/>
    </row>
    <row r="290" spans="14:14" x14ac:dyDescent="0.25">
      <c r="N290" s="77"/>
    </row>
    <row r="291" spans="14:14" x14ac:dyDescent="0.25">
      <c r="N291" s="77"/>
    </row>
    <row r="292" spans="14:14" x14ac:dyDescent="0.25">
      <c r="N292" s="77"/>
    </row>
    <row r="293" spans="14:14" x14ac:dyDescent="0.25">
      <c r="N293" s="77"/>
    </row>
    <row r="294" spans="14:14" x14ac:dyDescent="0.25">
      <c r="N294" s="77"/>
    </row>
    <row r="295" spans="14:14" x14ac:dyDescent="0.25">
      <c r="N295" s="77"/>
    </row>
    <row r="296" spans="14:14" x14ac:dyDescent="0.25">
      <c r="N296" s="77"/>
    </row>
    <row r="297" spans="14:14" x14ac:dyDescent="0.25">
      <c r="N297" s="77"/>
    </row>
    <row r="298" spans="14:14" x14ac:dyDescent="0.25">
      <c r="N298" s="77"/>
    </row>
    <row r="299" spans="14:14" x14ac:dyDescent="0.25">
      <c r="N299" s="77"/>
    </row>
    <row r="300" spans="14:14" x14ac:dyDescent="0.25">
      <c r="N300" s="77"/>
    </row>
    <row r="301" spans="14:14" x14ac:dyDescent="0.25">
      <c r="N301" s="77"/>
    </row>
    <row r="302" spans="14:14" x14ac:dyDescent="0.25">
      <c r="N302" s="77"/>
    </row>
    <row r="303" spans="14:14" x14ac:dyDescent="0.25">
      <c r="N303" s="77"/>
    </row>
    <row r="304" spans="14:14" x14ac:dyDescent="0.25">
      <c r="N304" s="77"/>
    </row>
    <row r="305" spans="14:14" x14ac:dyDescent="0.25">
      <c r="N305" s="77"/>
    </row>
    <row r="306" spans="14:14" x14ac:dyDescent="0.25">
      <c r="N306" s="77"/>
    </row>
    <row r="307" spans="14:14" x14ac:dyDescent="0.25">
      <c r="N307" s="77"/>
    </row>
    <row r="308" spans="14:14" x14ac:dyDescent="0.25">
      <c r="N308" s="77"/>
    </row>
    <row r="309" spans="14:14" x14ac:dyDescent="0.25">
      <c r="N309" s="77"/>
    </row>
    <row r="310" spans="14:14" x14ac:dyDescent="0.25">
      <c r="N310" s="77"/>
    </row>
    <row r="311" spans="14:14" x14ac:dyDescent="0.25">
      <c r="N311" s="77"/>
    </row>
    <row r="312" spans="14:14" x14ac:dyDescent="0.25">
      <c r="N312" s="77"/>
    </row>
    <row r="313" spans="14:14" x14ac:dyDescent="0.25">
      <c r="N313" s="77"/>
    </row>
    <row r="314" spans="14:14" x14ac:dyDescent="0.25">
      <c r="N314" s="77"/>
    </row>
    <row r="315" spans="14:14" x14ac:dyDescent="0.25">
      <c r="N315" s="77"/>
    </row>
    <row r="316" spans="14:14" x14ac:dyDescent="0.25">
      <c r="N316" s="77"/>
    </row>
    <row r="317" spans="14:14" x14ac:dyDescent="0.25">
      <c r="N317" s="77"/>
    </row>
    <row r="318" spans="14:14" x14ac:dyDescent="0.25">
      <c r="N318" s="77"/>
    </row>
    <row r="319" spans="14:14" x14ac:dyDescent="0.25">
      <c r="N319" s="77"/>
    </row>
    <row r="320" spans="14:14" x14ac:dyDescent="0.25">
      <c r="N320" s="77"/>
    </row>
    <row r="321" spans="14:14" x14ac:dyDescent="0.25">
      <c r="N321" s="77"/>
    </row>
    <row r="322" spans="14:14" x14ac:dyDescent="0.25">
      <c r="N322" s="77"/>
    </row>
    <row r="323" spans="14:14" x14ac:dyDescent="0.25">
      <c r="N323" s="77"/>
    </row>
    <row r="324" spans="14:14" x14ac:dyDescent="0.25">
      <c r="N324" s="77"/>
    </row>
    <row r="325" spans="14:14" x14ac:dyDescent="0.25">
      <c r="N325" s="77"/>
    </row>
    <row r="326" spans="14:14" x14ac:dyDescent="0.25">
      <c r="N326" s="77"/>
    </row>
    <row r="327" spans="14:14" x14ac:dyDescent="0.25">
      <c r="N327" s="77"/>
    </row>
    <row r="328" spans="14:14" x14ac:dyDescent="0.25">
      <c r="N328" s="77"/>
    </row>
    <row r="329" spans="14:14" x14ac:dyDescent="0.25">
      <c r="N329" s="77"/>
    </row>
    <row r="330" spans="14:14" x14ac:dyDescent="0.25">
      <c r="N330" s="77"/>
    </row>
    <row r="331" spans="14:14" x14ac:dyDescent="0.25">
      <c r="N331" s="77"/>
    </row>
    <row r="332" spans="14:14" x14ac:dyDescent="0.25">
      <c r="N332" s="77"/>
    </row>
    <row r="333" spans="14:14" x14ac:dyDescent="0.25">
      <c r="N333" s="77"/>
    </row>
    <row r="334" spans="14:14" x14ac:dyDescent="0.25">
      <c r="N334" s="77"/>
    </row>
    <row r="335" spans="14:14" x14ac:dyDescent="0.25">
      <c r="N335" s="77"/>
    </row>
    <row r="336" spans="14:14" x14ac:dyDescent="0.25">
      <c r="N336" s="77"/>
    </row>
    <row r="337" spans="14:14" x14ac:dyDescent="0.25">
      <c r="N337" s="77"/>
    </row>
    <row r="338" spans="14:14" x14ac:dyDescent="0.25">
      <c r="N338" s="77"/>
    </row>
    <row r="339" spans="14:14" x14ac:dyDescent="0.25">
      <c r="N339" s="77"/>
    </row>
    <row r="340" spans="14:14" x14ac:dyDescent="0.25">
      <c r="N340" s="77"/>
    </row>
    <row r="341" spans="14:14" x14ac:dyDescent="0.25">
      <c r="N341" s="77"/>
    </row>
    <row r="342" spans="14:14" x14ac:dyDescent="0.25">
      <c r="N342" s="77"/>
    </row>
    <row r="343" spans="14:14" x14ac:dyDescent="0.25">
      <c r="N343" s="77"/>
    </row>
    <row r="344" spans="14:14" x14ac:dyDescent="0.25">
      <c r="N344" s="77"/>
    </row>
    <row r="345" spans="14:14" x14ac:dyDescent="0.25">
      <c r="N345" s="77"/>
    </row>
    <row r="346" spans="14:14" x14ac:dyDescent="0.25">
      <c r="N346" s="77"/>
    </row>
    <row r="347" spans="14:14" x14ac:dyDescent="0.25">
      <c r="N347" s="77"/>
    </row>
    <row r="348" spans="14:14" x14ac:dyDescent="0.25">
      <c r="N348" s="77"/>
    </row>
    <row r="349" spans="14:14" x14ac:dyDescent="0.25">
      <c r="N349" s="77"/>
    </row>
    <row r="350" spans="14:14" x14ac:dyDescent="0.25">
      <c r="N350" s="77"/>
    </row>
    <row r="351" spans="14:14" x14ac:dyDescent="0.25">
      <c r="N351" s="77"/>
    </row>
    <row r="352" spans="14:14" x14ac:dyDescent="0.25">
      <c r="N352" s="77"/>
    </row>
    <row r="353" spans="14:14" x14ac:dyDescent="0.25">
      <c r="N353" s="77"/>
    </row>
    <row r="354" spans="14:14" x14ac:dyDescent="0.25">
      <c r="N354" s="77"/>
    </row>
    <row r="355" spans="14:14" x14ac:dyDescent="0.25">
      <c r="N355" s="77"/>
    </row>
    <row r="356" spans="14:14" x14ac:dyDescent="0.25">
      <c r="N356" s="77"/>
    </row>
    <row r="357" spans="14:14" x14ac:dyDescent="0.25">
      <c r="N357" s="77"/>
    </row>
    <row r="358" spans="14:14" x14ac:dyDescent="0.25">
      <c r="N358" s="77"/>
    </row>
    <row r="359" spans="14:14" x14ac:dyDescent="0.25">
      <c r="N359" s="77"/>
    </row>
    <row r="360" spans="14:14" x14ac:dyDescent="0.25">
      <c r="N360" s="77"/>
    </row>
    <row r="361" spans="14:14" x14ac:dyDescent="0.25">
      <c r="N361" s="77"/>
    </row>
  </sheetData>
  <mergeCells count="4">
    <mergeCell ref="A2:I2"/>
    <mergeCell ref="A7:A8"/>
    <mergeCell ref="A120:B120"/>
    <mergeCell ref="M3:N3"/>
  </mergeCells>
  <hyperlinks>
    <hyperlink ref="B89" r:id="rId1" display="consultantplus://offline/ref=988EC015ECBBF128B41797C3F93EFEE418A639455C871F0F56FDEF5480375203D55CBFEB8F11FA2C863F8EB8F7B01CF71C7C854735E60A15i2XAK"/>
    <hyperlink ref="B90" r:id="rId2" display="consultantplus://offline/ref=A5C545EE8C1C93B0B058E1FFE19DF454C219EB0B98198F2DC0D7B691EFFF64CC26DC8ECE4D9F7B181B1727911B979A94C0CB426D4AE9j9HFG"/>
    <hyperlink ref="B84" r:id="rId3" display="consultantplus://offline/ref=D42EAC7BD398020209D35F6AF6672FBA6F13F77B84F225875A8095FA102A9B2D8E358CD609751112B9E7A4869E64DFF883BAA8D38BAB06D8YDV9M"/>
    <hyperlink ref="B85" r:id="rId4" display="consultantplus://offline/ref=D42EAC7BD398020209D35F6AF6672FBA6F13F77B84F225875A8095FA102A9B2D8E358CD609751112B9E7A4869E64DFF883BAA8D38BAB06D8YDV9M"/>
    <hyperlink ref="B93" r:id="rId5" display="consultantplus://offline/ref=64FC3C9F96C0230A0CECA4E56C028B5E86A06F799E50F1FABBE4A6CFAC6E9A2AB2A69A82FE33DE9CACC0441FC29EF02FFBFA7ABCF960A970JDh7G"/>
  </hyperlinks>
  <pageMargins left="0.27559055118110237" right="0.19685039370078741" top="0.27559055118110237" bottom="0.31496062992125984" header="0.31496062992125984" footer="0.39370078740157483"/>
  <pageSetup paperSize="9" scale="65" fitToHeight="29" orientation="landscape" r:id="rId6"/>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Для пояснительной</vt:lpstr>
      <vt:lpstr>'Для пояснительной'!Заголовки_для_печати</vt:lpstr>
      <vt:lpstr>'Для пояснительной'!Область_печати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Мария Молчанова</cp:lastModifiedBy>
  <cp:lastPrinted>2022-08-04T10:51:21Z</cp:lastPrinted>
  <dcterms:created xsi:type="dcterms:W3CDTF">2022-08-02T09:58:35Z</dcterms:created>
  <dcterms:modified xsi:type="dcterms:W3CDTF">2022-08-04T12:00:49Z</dcterms:modified>
</cp:coreProperties>
</file>