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0"/>
  </bookViews>
  <sheets>
    <sheet name="Прогр.заимств." sheetId="1" r:id="rId1"/>
    <sheet name="прогр.заимств.2014-2015" sheetId="2" r:id="rId2"/>
    <sheet name="источн.2014" sheetId="3" r:id="rId3"/>
    <sheet name="Уточн.источн2014-2016" sheetId="4" r:id="rId4"/>
  </sheets>
  <definedNames/>
  <calcPr fullCalcOnLoad="1"/>
</workbook>
</file>

<file path=xl/sharedStrings.xml><?xml version="1.0" encoding="utf-8"?>
<sst xmlns="http://schemas.openxmlformats.org/spreadsheetml/2006/main" count="171" uniqueCount="85">
  <si>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</si>
  <si>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</si>
  <si>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</si>
  <si>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</si>
  <si>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</si>
  <si>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</si>
  <si>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</si>
  <si>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</si>
  <si>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</si>
  <si>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</si>
  <si>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Код бюджетной классификации РФ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</si>
  <si>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</si>
  <si>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</si>
  <si>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Иные источники внутреннего финансирования  дефицитов бюджетов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</si>
  <si>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</si>
  <si>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</si>
  <si>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>к решению Собрания</t>
  </si>
  <si>
    <t xml:space="preserve">депутатов Миасского </t>
  </si>
  <si>
    <t>городского округа</t>
  </si>
  <si>
    <t>Наименование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</si>
  <si>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</si>
  <si>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</si>
  <si>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</si>
  <si>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</si>
  <si>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</si>
  <si>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</si>
  <si>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</si>
  <si>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</si>
  <si>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</si>
  <si>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</si>
  <si>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</si>
  <si>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</si>
  <si>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</si>
  <si>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</si>
  <si>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</si>
  <si>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</si>
  <si>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</si>
  <si>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</si>
  <si>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</si>
  <si>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</si>
  <si>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</si>
  <si>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</si>
  <si>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</si>
  <si>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</si>
  <si>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</si>
  <si>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</si>
  <si>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</si>
  <si>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Приложение 5</t>
  </si>
  <si>
    <t xml:space="preserve">Программа муниципальных внутренних заимствований </t>
  </si>
  <si>
    <t>1. Источники внутренних заимствований</t>
  </si>
  <si>
    <t>тыс.руб.</t>
  </si>
  <si>
    <t>Сумма,                 2013г.</t>
  </si>
  <si>
    <t>Сумма,                 2014г.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</si>
  <si>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</si>
  <si>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</si>
  <si>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</si>
  <si>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</si>
  <si>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</si>
  <si>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Сумма,                 2015г.</t>
  </si>
  <si>
    <t>Сумма, 2015 год
тыс. руб.</t>
  </si>
  <si>
    <t>Приложение 6</t>
  </si>
  <si>
    <t>Приложение 8</t>
  </si>
  <si>
    <t>Приложение 10</t>
  </si>
  <si>
    <t>Приложение 11</t>
  </si>
  <si>
    <t xml:space="preserve">на 2014 год </t>
  </si>
  <si>
    <t xml:space="preserve">от                     № </t>
  </si>
  <si>
    <t xml:space="preserve">Источники 
внутреннего финансирования дефицита бюджета Миасского  городского округа 
на 2014 год   </t>
  </si>
  <si>
    <t xml:space="preserve">от                         № </t>
  </si>
  <si>
    <t xml:space="preserve">Источники 
внутреннего финансирования дефицита бюджета Миасского  городского округа 
на на  плановый период 2015 и 2016 гг.  </t>
  </si>
  <si>
    <t>Сумма, 2016 год
тыс. руб.</t>
  </si>
  <si>
    <t>Сумма,                 2016г.</t>
  </si>
  <si>
    <t>на плановый период 2015 и 2016 гг.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</si>
  <si>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</si>
  <si>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</si>
  <si>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</si>
  <si>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</si>
  <si>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01  03  01  00  00  0000  000</t>
  </si>
  <si>
    <t>01  03  01  00  00  0000  800</t>
  </si>
  <si>
    <t>01  03  01  00  04  0000  810</t>
  </si>
  <si>
    <t>Погашение бюджетами городских округов бюджетных кредитов от других бюджетов бюджетной системы Российской Федерации  в валюте Российской Федерации</t>
  </si>
  <si>
    <t>Приложение  7</t>
  </si>
  <si>
    <t>к Решению Собрания</t>
  </si>
  <si>
    <t>от 25.04.2014 г.№2</t>
  </si>
  <si>
    <t>от 25.04.2014 г. №2</t>
  </si>
  <si>
    <t>от   25.04.2014 г. №2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</si>
</sst>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49" fontId="8" fillId="0" borderId="0" xfId="56" applyNumberFormat="1" applyFont="1" applyAlignment="1">
      <alignment horizontal="left"/>
      <protection/>
    </xf>
    <xf numFmtId="0" fontId="8" fillId="0" borderId="0" xfId="56" applyFont="1">
      <alignment/>
      <protection/>
    </xf>
    <xf numFmtId="0" fontId="0" fillId="0" borderId="0" xfId="0" applyFont="1" applyAlignment="1">
      <alignment horizontal="right"/>
    </xf>
    <xf numFmtId="0" fontId="6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12" fillId="0" borderId="0" xfId="56" applyFont="1" applyAlignment="1">
      <alignment horizontal="center" vertical="center" wrapText="1"/>
      <protection/>
    </xf>
    <xf numFmtId="49" fontId="10" fillId="0" borderId="10" xfId="56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vertical="center" wrapText="1"/>
    </xf>
    <xf numFmtId="164" fontId="10" fillId="0" borderId="10" xfId="56" applyNumberFormat="1" applyFont="1" applyBorder="1" applyAlignment="1">
      <alignment vertical="center" wrapText="1"/>
      <protection/>
    </xf>
    <xf numFmtId="0" fontId="10" fillId="0" borderId="0" xfId="56" applyFont="1">
      <alignment/>
      <protection/>
    </xf>
    <xf numFmtId="49" fontId="4" fillId="0" borderId="10" xfId="56" applyNumberFormat="1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vertical="justify"/>
      <protection/>
    </xf>
    <xf numFmtId="164" fontId="4" fillId="0" borderId="10" xfId="56" applyNumberFormat="1" applyFont="1" applyBorder="1" applyAlignment="1">
      <alignment vertical="center" wrapText="1"/>
      <protection/>
    </xf>
    <xf numFmtId="0" fontId="6" fillId="0" borderId="11" xfId="0" applyFont="1" applyBorder="1" applyAlignment="1">
      <alignment horizontal="left" vertical="justify" wrapText="1"/>
    </xf>
    <xf numFmtId="0" fontId="6" fillId="0" borderId="11" xfId="0" applyFont="1" applyBorder="1" applyAlignment="1">
      <alignment horizontal="left" vertical="justify" wrapText="1" readingOrder="1"/>
    </xf>
    <xf numFmtId="0" fontId="4" fillId="0" borderId="0" xfId="56" applyFont="1">
      <alignment/>
      <protection/>
    </xf>
    <xf numFmtId="0" fontId="6" fillId="0" borderId="12" xfId="0" applyFont="1" applyBorder="1" applyAlignment="1">
      <alignment horizontal="left" vertical="justify" wrapText="1"/>
    </xf>
    <xf numFmtId="0" fontId="6" fillId="0" borderId="10" xfId="0" applyFont="1" applyBorder="1" applyAlignment="1">
      <alignment vertical="center" wrapText="1"/>
    </xf>
    <xf numFmtId="49" fontId="10" fillId="0" borderId="10" xfId="56" applyNumberFormat="1" applyFont="1" applyBorder="1" applyAlignment="1">
      <alignment horizontal="left" vertical="center"/>
      <protection/>
    </xf>
    <xf numFmtId="164" fontId="10" fillId="0" borderId="10" xfId="56" applyNumberFormat="1" applyFont="1" applyBorder="1" applyAlignment="1">
      <alignment vertical="center"/>
      <protection/>
    </xf>
    <xf numFmtId="49" fontId="4" fillId="0" borderId="10" xfId="56" applyNumberFormat="1" applyFont="1" applyBorder="1" applyAlignment="1">
      <alignment horizontal="left" vertical="center"/>
      <protection/>
    </xf>
    <xf numFmtId="0" fontId="6" fillId="0" borderId="10" xfId="0" applyFont="1" applyBorder="1" applyAlignment="1">
      <alignment vertical="justify"/>
    </xf>
    <xf numFmtId="164" fontId="4" fillId="0" borderId="10" xfId="56" applyNumberFormat="1" applyFont="1" applyBorder="1" applyAlignment="1">
      <alignment vertical="center"/>
      <protection/>
    </xf>
    <xf numFmtId="0" fontId="6" fillId="0" borderId="10" xfId="0" applyNumberFormat="1" applyFont="1" applyBorder="1" applyAlignment="1">
      <alignment vertical="justify"/>
    </xf>
    <xf numFmtId="0" fontId="6" fillId="0" borderId="10" xfId="0" applyFont="1" applyFill="1" applyBorder="1" applyAlignment="1">
      <alignment vertical="center" wrapText="1"/>
    </xf>
    <xf numFmtId="49" fontId="4" fillId="0" borderId="0" xfId="56" applyNumberFormat="1" applyFont="1" applyAlignment="1">
      <alignment horizontal="left"/>
      <protection/>
    </xf>
    <xf numFmtId="0" fontId="4" fillId="0" borderId="0" xfId="56" applyFont="1" applyAlignment="1">
      <alignment/>
      <protection/>
    </xf>
    <xf numFmtId="49" fontId="14" fillId="0" borderId="0" xfId="56" applyNumberFormat="1" applyFont="1" applyFill="1" applyAlignment="1">
      <alignment horizontal="left"/>
      <protection/>
    </xf>
    <xf numFmtId="0" fontId="0" fillId="0" borderId="0" xfId="0" applyFill="1" applyAlignment="1">
      <alignment horizontal="right"/>
    </xf>
    <xf numFmtId="0" fontId="0" fillId="0" borderId="0" xfId="54">
      <alignment/>
      <protection/>
    </xf>
    <xf numFmtId="0" fontId="0" fillId="0" borderId="0" xfId="0" applyFont="1" applyFill="1" applyAlignment="1">
      <alignment horizontal="right"/>
    </xf>
    <xf numFmtId="0" fontId="0" fillId="0" borderId="0" xfId="54" applyFont="1">
      <alignment/>
      <protection/>
    </xf>
    <xf numFmtId="0" fontId="0" fillId="0" borderId="0" xfId="0" applyFont="1" applyBorder="1" applyAlignment="1">
      <alignment/>
    </xf>
    <xf numFmtId="0" fontId="5" fillId="0" borderId="0" xfId="54" applyFont="1">
      <alignment/>
      <protection/>
    </xf>
    <xf numFmtId="0" fontId="3" fillId="0" borderId="0" xfId="54" applyFont="1">
      <alignment/>
      <protection/>
    </xf>
    <xf numFmtId="0" fontId="5" fillId="0" borderId="13" xfId="54" applyFont="1" applyBorder="1">
      <alignment/>
      <protection/>
    </xf>
    <xf numFmtId="0" fontId="5" fillId="0" borderId="14" xfId="54" applyFont="1" applyBorder="1" applyAlignment="1">
      <alignment horizontal="center" vertical="justify"/>
      <protection/>
    </xf>
    <xf numFmtId="0" fontId="5" fillId="0" borderId="15" xfId="54" applyFont="1" applyBorder="1" applyAlignment="1">
      <alignment horizontal="left" wrapText="1"/>
      <protection/>
    </xf>
    <xf numFmtId="164" fontId="5" fillId="0" borderId="16" xfId="54" applyNumberFormat="1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/>
      <protection/>
    </xf>
    <xf numFmtId="164" fontId="5" fillId="0" borderId="18" xfId="54" applyNumberFormat="1" applyFont="1" applyBorder="1" applyAlignment="1">
      <alignment horizontal="center" vertic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14" xfId="54" applyFont="1" applyBorder="1" applyAlignment="1">
      <alignment horizontal="left" wrapText="1"/>
      <protection/>
    </xf>
    <xf numFmtId="164" fontId="5" fillId="0" borderId="14" xfId="54" applyNumberFormat="1" applyFont="1" applyBorder="1" applyAlignment="1">
      <alignment horizontal="center" vertical="center"/>
      <protection/>
    </xf>
    <xf numFmtId="0" fontId="5" fillId="0" borderId="20" xfId="54" applyFont="1" applyBorder="1" applyAlignment="1">
      <alignment wrapText="1"/>
      <protection/>
    </xf>
    <xf numFmtId="0" fontId="5" fillId="0" borderId="21" xfId="54" applyFont="1" applyBorder="1" applyAlignment="1">
      <alignment horizontal="center"/>
      <protection/>
    </xf>
    <xf numFmtId="164" fontId="5" fillId="0" borderId="22" xfId="54" applyNumberFormat="1" applyFont="1" applyBorder="1" applyAlignment="1">
      <alignment horizontal="center" vertical="center"/>
      <protection/>
    </xf>
    <xf numFmtId="0" fontId="5" fillId="0" borderId="14" xfId="54" applyFont="1" applyBorder="1">
      <alignment/>
      <protection/>
    </xf>
    <xf numFmtId="0" fontId="5" fillId="0" borderId="20" xfId="54" applyFont="1" applyBorder="1" applyAlignment="1">
      <alignment horizontal="center"/>
      <protection/>
    </xf>
    <xf numFmtId="164" fontId="5" fillId="0" borderId="23" xfId="5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56" applyFont="1" applyAlignment="1">
      <alignment wrapText="1"/>
      <protection/>
    </xf>
    <xf numFmtId="0" fontId="5" fillId="0" borderId="10" xfId="55" applyFont="1" applyBorder="1" applyAlignment="1">
      <alignment vertical="justify" wrapText="1"/>
      <protection/>
    </xf>
    <xf numFmtId="0" fontId="6" fillId="0" borderId="11" xfId="0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left" vertical="justify" wrapText="1"/>
    </xf>
    <xf numFmtId="0" fontId="6" fillId="0" borderId="10" xfId="0" applyFont="1" applyBorder="1" applyAlignment="1">
      <alignment vertical="justify" wrapText="1"/>
    </xf>
    <xf numFmtId="0" fontId="6" fillId="0" borderId="10" xfId="0" applyNumberFormat="1" applyFont="1" applyBorder="1" applyAlignment="1">
      <alignment vertical="justify" wrapText="1"/>
    </xf>
    <xf numFmtId="165" fontId="5" fillId="0" borderId="0" xfId="54" applyNumberFormat="1" applyFont="1">
      <alignment/>
      <protection/>
    </xf>
    <xf numFmtId="164" fontId="10" fillId="0" borderId="10" xfId="56" applyNumberFormat="1" applyFont="1" applyBorder="1" applyAlignment="1">
      <alignment horizontal="center" vertical="center" wrapText="1"/>
      <protection/>
    </xf>
    <xf numFmtId="164" fontId="4" fillId="0" borderId="10" xfId="56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35" fillId="0" borderId="0" xfId="56" applyFont="1" applyAlignment="1">
      <alignment horizontal="center" vertical="center" wrapText="1"/>
      <protection/>
    </xf>
    <xf numFmtId="164" fontId="4" fillId="0" borderId="0" xfId="56" applyNumberFormat="1" applyFont="1">
      <alignment/>
      <protection/>
    </xf>
    <xf numFmtId="49" fontId="6" fillId="0" borderId="10" xfId="0" applyNumberFormat="1" applyFont="1" applyBorder="1" applyAlignment="1">
      <alignment horizontal="left" vertical="justify"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24" xfId="54" applyFont="1" applyBorder="1">
      <alignment/>
      <protection/>
    </xf>
    <xf numFmtId="0" fontId="5" fillId="0" borderId="16" xfId="54" applyFont="1" applyBorder="1" applyAlignment="1">
      <alignment horizontal="left" wrapText="1"/>
      <protection/>
    </xf>
    <xf numFmtId="0" fontId="5" fillId="0" borderId="18" xfId="54" applyFont="1" applyBorder="1" applyAlignment="1">
      <alignment horizontal="center"/>
      <protection/>
    </xf>
    <xf numFmtId="0" fontId="5" fillId="0" borderId="23" xfId="54" applyFont="1" applyBorder="1" applyAlignment="1">
      <alignment horizontal="center"/>
      <protection/>
    </xf>
    <xf numFmtId="0" fontId="5" fillId="0" borderId="25" xfId="54" applyFont="1" applyBorder="1" applyAlignment="1">
      <alignment wrapText="1"/>
      <protection/>
    </xf>
    <xf numFmtId="0" fontId="5" fillId="0" borderId="22" xfId="54" applyFont="1" applyBorder="1" applyAlignment="1">
      <alignment horizontal="center"/>
      <protection/>
    </xf>
    <xf numFmtId="0" fontId="5" fillId="0" borderId="25" xfId="54" applyFont="1" applyBorder="1" applyAlignment="1">
      <alignment horizontal="center"/>
      <protection/>
    </xf>
    <xf numFmtId="164" fontId="5" fillId="0" borderId="15" xfId="54" applyNumberFormat="1" applyFont="1" applyBorder="1" applyAlignment="1">
      <alignment horizontal="center" vertical="center"/>
      <protection/>
    </xf>
    <xf numFmtId="164" fontId="4" fillId="0" borderId="26" xfId="56" applyNumberFormat="1" applyFont="1" applyBorder="1" applyAlignment="1">
      <alignment horizontal="center" vertical="center" wrapText="1"/>
      <protection/>
    </xf>
    <xf numFmtId="164" fontId="5" fillId="0" borderId="27" xfId="54" applyNumberFormat="1" applyFont="1" applyBorder="1" applyAlignment="1">
      <alignment horizontal="center" vertical="center"/>
      <protection/>
    </xf>
    <xf numFmtId="164" fontId="5" fillId="0" borderId="17" xfId="54" applyNumberFormat="1" applyFont="1" applyBorder="1" applyAlignment="1">
      <alignment horizontal="center" vertical="center"/>
      <protection/>
    </xf>
    <xf numFmtId="164" fontId="5" fillId="0" borderId="21" xfId="54" applyNumberFormat="1" applyFont="1" applyBorder="1" applyAlignment="1">
      <alignment horizontal="center" vertical="center"/>
      <protection/>
    </xf>
    <xf numFmtId="164" fontId="5" fillId="0" borderId="19" xfId="54" applyNumberFormat="1" applyFont="1" applyBorder="1" applyAlignment="1">
      <alignment horizontal="center" vertical="center"/>
      <protection/>
    </xf>
    <xf numFmtId="164" fontId="4" fillId="0" borderId="18" xfId="56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wrapText="1"/>
    </xf>
    <xf numFmtId="0" fontId="4" fillId="0" borderId="10" xfId="56" applyFont="1" applyBorder="1" applyAlignment="1">
      <alignment horizontal="center" vertical="center" wrapText="1"/>
      <protection/>
    </xf>
    <xf numFmtId="0" fontId="9" fillId="0" borderId="0" xfId="56" applyFont="1" applyAlignment="1">
      <alignment horizontal="center" vertical="justify" wrapText="1"/>
      <protection/>
    </xf>
    <xf numFmtId="0" fontId="9" fillId="0" borderId="0" xfId="56" applyFont="1" applyAlignment="1">
      <alignment horizontal="center" vertical="justify"/>
      <protection/>
    </xf>
    <xf numFmtId="0" fontId="4" fillId="0" borderId="28" xfId="56" applyFont="1" applyBorder="1" applyAlignment="1">
      <alignment horizontal="center" vertical="center" wrapText="1"/>
      <protection/>
    </xf>
    <xf numFmtId="0" fontId="4" fillId="0" borderId="29" xfId="56" applyFont="1" applyBorder="1" applyAlignment="1">
      <alignment horizontal="center" vertical="center" wrapText="1"/>
      <protection/>
    </xf>
    <xf numFmtId="0" fontId="4" fillId="0" borderId="30" xfId="56" applyFont="1" applyBorder="1" applyAlignment="1">
      <alignment horizontal="center" vertical="center" wrapText="1"/>
      <protection/>
    </xf>
    <xf numFmtId="49" fontId="34" fillId="0" borderId="10" xfId="56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wrapText="1"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28" xfId="56" applyFont="1" applyBorder="1" applyAlignment="1">
      <alignment horizontal="center" vertical="center" wrapText="1"/>
      <protection/>
    </xf>
    <xf numFmtId="0" fontId="10" fillId="0" borderId="29" xfId="56" applyFont="1" applyBorder="1" applyAlignment="1">
      <alignment horizontal="center" vertical="center" wrapText="1"/>
      <protection/>
    </xf>
    <xf numFmtId="0" fontId="10" fillId="0" borderId="30" xfId="56" applyFont="1" applyBorder="1" applyAlignment="1">
      <alignment horizontal="center" vertical="center" wrapText="1"/>
      <protection/>
    </xf>
    <xf numFmtId="49" fontId="11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на 2008 год 1" xfId="54"/>
    <cellStyle name="Обычный_Источники" xfId="55"/>
    <cellStyle name="Обычный_Приложение №1+№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2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4.875" style="34" customWidth="1"/>
    <col min="2" max="2" width="22.375" style="34" customWidth="1"/>
    <col min="3" max="3" width="0.875" style="34" hidden="1" customWidth="1"/>
    <col min="4" max="4" width="16.125" style="34" hidden="1" customWidth="1"/>
    <col min="5" max="5" width="9.125" style="34" customWidth="1"/>
    <col min="6" max="6" width="10.875" style="34" bestFit="1" customWidth="1"/>
    <col min="7" max="16384" width="9.125" style="34" customWidth="1"/>
  </cols>
  <sheetData>
    <row r="1" spans="2:7" ht="18" customHeight="1">
      <c r="B1" s="2" t="s">
        <v>47</v>
      </c>
      <c r="C1" s="35"/>
      <c r="D1" s="3" t="s">
        <v>47</v>
      </c>
      <c r="G1" s="36"/>
    </row>
    <row r="2" spans="2:7" ht="12.75">
      <c r="B2" s="1" t="s">
        <v>81</v>
      </c>
      <c r="C2" s="35"/>
      <c r="D2" s="35"/>
      <c r="G2" s="36"/>
    </row>
    <row r="3" spans="2:7" ht="12.75">
      <c r="B3" s="1" t="s">
        <v>17</v>
      </c>
      <c r="C3" s="35"/>
      <c r="D3" s="35"/>
      <c r="G3" s="36"/>
    </row>
    <row r="4" spans="2:7" ht="12.75">
      <c r="B4" s="37" t="s">
        <v>18</v>
      </c>
      <c r="C4" s="35"/>
      <c r="D4" s="35"/>
      <c r="G4" s="36"/>
    </row>
    <row r="5" spans="2:7" ht="15" customHeight="1">
      <c r="B5" s="85" t="s">
        <v>82</v>
      </c>
      <c r="C5" s="85"/>
      <c r="D5" s="4"/>
      <c r="G5" s="36"/>
    </row>
    <row r="6" ht="12.75">
      <c r="B6" s="36"/>
    </row>
    <row r="9" s="36" customFormat="1" ht="15">
      <c r="A9" s="38" t="s">
        <v>48</v>
      </c>
    </row>
    <row r="10" spans="1:4" s="36" customFormat="1" ht="15">
      <c r="A10" s="38" t="s">
        <v>64</v>
      </c>
      <c r="C10" s="38"/>
      <c r="D10" s="38"/>
    </row>
    <row r="11" ht="15.75">
      <c r="A11" s="39"/>
    </row>
    <row r="12" s="38" customFormat="1" ht="15"/>
    <row r="13" s="38" customFormat="1" ht="15">
      <c r="A13" s="38" t="s">
        <v>49</v>
      </c>
    </row>
    <row r="14" s="38" customFormat="1" ht="15"/>
    <row r="15" s="38" customFormat="1" ht="15.75" thickBot="1">
      <c r="B15" s="38" t="s">
        <v>50</v>
      </c>
    </row>
    <row r="16" spans="1:4" s="38" customFormat="1" ht="40.5" customHeight="1" thickBot="1">
      <c r="A16" s="40" t="s">
        <v>19</v>
      </c>
      <c r="B16" s="41" t="s">
        <v>52</v>
      </c>
      <c r="C16" s="41" t="s">
        <v>51</v>
      </c>
      <c r="D16" s="41" t="s">
        <v>51</v>
      </c>
    </row>
    <row r="17" spans="1:6" s="38" customFormat="1" ht="45.75" customHeight="1">
      <c r="A17" s="42" t="s">
        <v>53</v>
      </c>
      <c r="B17" s="43">
        <f>SUM(B18-B19)</f>
        <v>52431.7</v>
      </c>
      <c r="C17" s="43">
        <f>SUM(C18-C19)</f>
        <v>31656.5</v>
      </c>
      <c r="D17" s="43">
        <f>SUM(D18-D19)</f>
        <v>148939.8</v>
      </c>
      <c r="F17" s="63"/>
    </row>
    <row r="18" spans="1:4" s="38" customFormat="1" ht="24" customHeight="1">
      <c r="A18" s="44" t="s">
        <v>54</v>
      </c>
      <c r="B18" s="45">
        <f>102441.7-10</f>
        <v>102431.7</v>
      </c>
      <c r="C18" s="45">
        <f>31656.5+100580.5</f>
        <v>132237</v>
      </c>
      <c r="D18" s="45">
        <f>259071.6+50000</f>
        <v>309071.6</v>
      </c>
    </row>
    <row r="19" spans="1:4" s="38" customFormat="1" ht="25.5" customHeight="1" thickBot="1">
      <c r="A19" s="46" t="s">
        <v>55</v>
      </c>
      <c r="B19" s="45">
        <v>50000</v>
      </c>
      <c r="C19" s="45">
        <v>100580.5</v>
      </c>
      <c r="D19" s="45">
        <v>160131.8</v>
      </c>
    </row>
    <row r="20" spans="1:4" s="38" customFormat="1" ht="45.75" thickBot="1">
      <c r="A20" s="47" t="s">
        <v>56</v>
      </c>
      <c r="B20" s="48">
        <f>SUM(B22-B23)</f>
        <v>-15000</v>
      </c>
      <c r="C20" s="48">
        <f>SUM(C22-C23)</f>
        <v>0</v>
      </c>
      <c r="D20" s="48">
        <f>SUM(D22-D23)</f>
        <v>-50000</v>
      </c>
    </row>
    <row r="21" spans="1:4" s="38" customFormat="1" ht="15" hidden="1">
      <c r="A21" s="49"/>
      <c r="B21" s="45"/>
      <c r="C21" s="45"/>
      <c r="D21" s="45"/>
    </row>
    <row r="22" spans="1:4" s="38" customFormat="1" ht="24" customHeight="1">
      <c r="A22" s="44" t="s">
        <v>54</v>
      </c>
      <c r="B22" s="45"/>
      <c r="C22" s="45"/>
      <c r="D22" s="45"/>
    </row>
    <row r="23" spans="1:4" s="38" customFormat="1" ht="25.5" customHeight="1" thickBot="1">
      <c r="A23" s="50" t="s">
        <v>55</v>
      </c>
      <c r="B23" s="51">
        <v>15000</v>
      </c>
      <c r="C23" s="51"/>
      <c r="D23" s="51">
        <v>50000</v>
      </c>
    </row>
    <row r="24" spans="1:4" s="38" customFormat="1" ht="21" customHeight="1" thickBot="1">
      <c r="A24" s="52" t="s">
        <v>57</v>
      </c>
      <c r="B24" s="48">
        <f>SUM(B25-B26)</f>
        <v>37431.7</v>
      </c>
      <c r="C24" s="48">
        <f>SUM(C25-C26)</f>
        <v>31656.5</v>
      </c>
      <c r="D24" s="48">
        <f>SUM(D25-D26)</f>
        <v>98939.79999999999</v>
      </c>
    </row>
    <row r="25" spans="1:4" s="38" customFormat="1" ht="24" customHeight="1">
      <c r="A25" s="53" t="s">
        <v>54</v>
      </c>
      <c r="B25" s="43">
        <f>SUM(B18+B22)</f>
        <v>102431.7</v>
      </c>
      <c r="C25" s="43">
        <f>SUM(C18+C22)</f>
        <v>132237</v>
      </c>
      <c r="D25" s="43">
        <f>SUM(D18+D22)</f>
        <v>309071.6</v>
      </c>
    </row>
    <row r="26" spans="1:4" s="38" customFormat="1" ht="21.75" customHeight="1" thickBot="1">
      <c r="A26" s="46" t="s">
        <v>55</v>
      </c>
      <c r="B26" s="54">
        <f>SUM(B23)+B19</f>
        <v>65000</v>
      </c>
      <c r="C26" s="54">
        <f>SUM(C23)+C19</f>
        <v>100580.5</v>
      </c>
      <c r="D26" s="54">
        <f>SUM(D23)+D19</f>
        <v>210131.8</v>
      </c>
    </row>
  </sheetData>
  <sheetProtection/>
  <mergeCells count="1">
    <mergeCell ref="B5:C5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2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4.625" style="34" customWidth="1"/>
    <col min="2" max="2" width="12.75390625" style="34" hidden="1" customWidth="1"/>
    <col min="3" max="3" width="17.375" style="34" customWidth="1"/>
    <col min="4" max="4" width="15.875" style="34" customWidth="1"/>
    <col min="5" max="16384" width="9.125" style="34" customWidth="1"/>
  </cols>
  <sheetData>
    <row r="1" spans="4:7" ht="18" customHeight="1">
      <c r="D1" s="2" t="s">
        <v>60</v>
      </c>
      <c r="G1" s="36"/>
    </row>
    <row r="2" spans="4:7" ht="12.75">
      <c r="D2" s="1" t="s">
        <v>81</v>
      </c>
      <c r="G2" s="36"/>
    </row>
    <row r="3" spans="4:7" ht="12.75">
      <c r="D3" s="1" t="s">
        <v>17</v>
      </c>
      <c r="G3" s="36"/>
    </row>
    <row r="4" spans="4:7" ht="12.75">
      <c r="D4" s="1" t="s">
        <v>18</v>
      </c>
      <c r="G4" s="36"/>
    </row>
    <row r="5" spans="4:7" ht="14.25" customHeight="1">
      <c r="D5" s="85" t="s">
        <v>83</v>
      </c>
      <c r="E5" s="85"/>
      <c r="G5" s="36"/>
    </row>
    <row r="6" ht="12.75">
      <c r="C6" s="36"/>
    </row>
    <row r="9" s="36" customFormat="1" ht="15">
      <c r="A9" s="38" t="s">
        <v>48</v>
      </c>
    </row>
    <row r="10" spans="1:4" s="36" customFormat="1" ht="15">
      <c r="A10" s="38" t="s">
        <v>71</v>
      </c>
      <c r="C10" s="38"/>
      <c r="D10" s="38"/>
    </row>
    <row r="11" ht="15.75">
      <c r="A11" s="39"/>
    </row>
    <row r="12" s="38" customFormat="1" ht="15"/>
    <row r="13" s="38" customFormat="1" ht="15">
      <c r="A13" s="38" t="s">
        <v>49</v>
      </c>
    </row>
    <row r="14" s="38" customFormat="1" ht="15"/>
    <row r="15" spans="2:3" s="38" customFormat="1" ht="15.75" thickBot="1">
      <c r="B15" s="38" t="s">
        <v>50</v>
      </c>
      <c r="C15" s="38" t="s">
        <v>50</v>
      </c>
    </row>
    <row r="16" spans="1:4" s="38" customFormat="1" ht="40.5" customHeight="1" thickBot="1">
      <c r="A16" s="71" t="s">
        <v>19</v>
      </c>
      <c r="B16" s="41" t="s">
        <v>51</v>
      </c>
      <c r="C16" s="41" t="s">
        <v>58</v>
      </c>
      <c r="D16" s="41" t="s">
        <v>70</v>
      </c>
    </row>
    <row r="17" spans="1:4" s="38" customFormat="1" ht="45.75" customHeight="1">
      <c r="A17" s="72" t="s">
        <v>53</v>
      </c>
      <c r="B17" s="43">
        <f>SUM(B18-B19)</f>
        <v>98939.80000000002</v>
      </c>
      <c r="C17" s="78">
        <f>SUM(C18-C19)</f>
        <v>53800.5</v>
      </c>
      <c r="D17" s="43">
        <f>SUM(D18-D19)</f>
        <v>26307.70000000001</v>
      </c>
    </row>
    <row r="18" spans="1:4" s="38" customFormat="1" ht="24" customHeight="1">
      <c r="A18" s="73" t="s">
        <v>54</v>
      </c>
      <c r="B18" s="45">
        <v>259071.6</v>
      </c>
      <c r="C18" s="79">
        <f>192618.5+102431.7+28800.5+25000</f>
        <v>348850.7</v>
      </c>
      <c r="D18" s="84">
        <f>348850.7+21400+4907.7</f>
        <v>375158.4</v>
      </c>
    </row>
    <row r="19" spans="1:4" s="38" customFormat="1" ht="25.5" customHeight="1" thickBot="1">
      <c r="A19" s="74" t="s">
        <v>55</v>
      </c>
      <c r="B19" s="45">
        <v>160131.8</v>
      </c>
      <c r="C19" s="79">
        <f>102431.7+192618.5</f>
        <v>295050.2</v>
      </c>
      <c r="D19" s="45">
        <f>SUM(C18)</f>
        <v>348850.7</v>
      </c>
    </row>
    <row r="20" spans="1:4" s="38" customFormat="1" ht="45.75" thickBot="1">
      <c r="A20" s="47" t="s">
        <v>56</v>
      </c>
      <c r="B20" s="48">
        <f>SUM(B22-B23)</f>
        <v>0</v>
      </c>
      <c r="C20" s="80">
        <f>SUM(C22-C23)</f>
        <v>-25000</v>
      </c>
      <c r="D20" s="48">
        <f>SUM(D22-D23)</f>
        <v>-21400</v>
      </c>
    </row>
    <row r="21" spans="1:4" s="38" customFormat="1" ht="15" hidden="1">
      <c r="A21" s="75"/>
      <c r="B21" s="45"/>
      <c r="C21" s="81"/>
      <c r="D21" s="45"/>
    </row>
    <row r="22" spans="1:4" s="38" customFormat="1" ht="24" customHeight="1">
      <c r="A22" s="73" t="s">
        <v>54</v>
      </c>
      <c r="B22" s="45">
        <v>50000</v>
      </c>
      <c r="C22" s="81"/>
      <c r="D22" s="45"/>
    </row>
    <row r="23" spans="1:4" s="38" customFormat="1" ht="25.5" customHeight="1" thickBot="1">
      <c r="A23" s="76" t="s">
        <v>55</v>
      </c>
      <c r="B23" s="51">
        <v>50000</v>
      </c>
      <c r="C23" s="82">
        <v>25000</v>
      </c>
      <c r="D23" s="51">
        <v>21400</v>
      </c>
    </row>
    <row r="24" spans="1:4" s="38" customFormat="1" ht="21" customHeight="1" thickBot="1">
      <c r="A24" s="52" t="s">
        <v>57</v>
      </c>
      <c r="B24" s="48">
        <f>SUM(B25-B26)</f>
        <v>98939.79999999999</v>
      </c>
      <c r="C24" s="80">
        <f>SUM(C25-C26)</f>
        <v>28800.5</v>
      </c>
      <c r="D24" s="48">
        <f>SUM(D25-D26)</f>
        <v>4907.700000000012</v>
      </c>
    </row>
    <row r="25" spans="1:4" s="38" customFormat="1" ht="24" customHeight="1">
      <c r="A25" s="77" t="s">
        <v>54</v>
      </c>
      <c r="B25" s="43">
        <f>SUM(B18+B22)</f>
        <v>309071.6</v>
      </c>
      <c r="C25" s="78">
        <f>SUM(C18+C22)</f>
        <v>348850.7</v>
      </c>
      <c r="D25" s="43">
        <f>SUM(D18+D22)</f>
        <v>375158.4</v>
      </c>
    </row>
    <row r="26" spans="1:4" s="38" customFormat="1" ht="21.75" customHeight="1" thickBot="1">
      <c r="A26" s="74" t="s">
        <v>55</v>
      </c>
      <c r="B26" s="54">
        <f>SUM(B23)+B19</f>
        <v>210131.8</v>
      </c>
      <c r="C26" s="83">
        <f>SUM(C23)+C19</f>
        <v>320050.2</v>
      </c>
      <c r="D26" s="54">
        <f>SUM(D23)+D19</f>
        <v>370250.7</v>
      </c>
    </row>
  </sheetData>
  <sheetProtection/>
  <mergeCells count="1">
    <mergeCell ref="D5:E5"/>
  </mergeCells>
  <printOptions/>
  <pageMargins left="1.1023622047244095" right="0.5118110236220472" top="0.7480314960629921" bottom="0.5511811023622047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0.625" style="5" customWidth="1"/>
    <col min="2" max="2" width="57.75390625" style="8" customWidth="1"/>
    <col min="3" max="3" width="18.875" style="9" hidden="1" customWidth="1"/>
    <col min="4" max="4" width="12.25390625" style="6" hidden="1" customWidth="1"/>
    <col min="5" max="5" width="21.25390625" style="9" customWidth="1"/>
    <col min="6" max="6" width="17.625" style="6" hidden="1" customWidth="1"/>
    <col min="7" max="7" width="10.125" style="6" hidden="1" customWidth="1"/>
    <col min="8" max="16384" width="9.125" style="6" customWidth="1"/>
  </cols>
  <sheetData>
    <row r="1" spans="2:5" ht="12.75">
      <c r="B1" s="66"/>
      <c r="C1" s="66" t="s">
        <v>62</v>
      </c>
      <c r="D1" s="66"/>
      <c r="E1" s="33" t="s">
        <v>80</v>
      </c>
    </row>
    <row r="2" spans="2:5" ht="12" customHeight="1">
      <c r="B2" s="7"/>
      <c r="C2" s="7" t="s">
        <v>16</v>
      </c>
      <c r="D2" s="66"/>
      <c r="E2" s="7" t="s">
        <v>81</v>
      </c>
    </row>
    <row r="3" spans="1:5" ht="15.75" customHeight="1">
      <c r="A3" s="32"/>
      <c r="B3" s="7"/>
      <c r="C3" s="7" t="s">
        <v>17</v>
      </c>
      <c r="D3" s="66"/>
      <c r="E3" s="7" t="s">
        <v>17</v>
      </c>
    </row>
    <row r="4" spans="3:5" ht="15">
      <c r="C4" s="7" t="s">
        <v>18</v>
      </c>
      <c r="D4" s="66"/>
      <c r="E4" s="7" t="s">
        <v>18</v>
      </c>
    </row>
    <row r="5" spans="3:6" ht="19.5" customHeight="1">
      <c r="C5" s="85" t="s">
        <v>65</v>
      </c>
      <c r="D5" s="85"/>
      <c r="E5" s="93" t="s">
        <v>83</v>
      </c>
      <c r="F5" s="93"/>
    </row>
    <row r="6" spans="1:5" ht="74.25" customHeight="1">
      <c r="A6" s="87" t="s">
        <v>66</v>
      </c>
      <c r="B6" s="88"/>
      <c r="C6" s="88"/>
      <c r="E6" s="6"/>
    </row>
    <row r="7" spans="1:2" s="9" customFormat="1" ht="15">
      <c r="A7" s="5"/>
      <c r="B7" s="8"/>
    </row>
    <row r="8" spans="1:5" s="9" customFormat="1" ht="12.75" customHeight="1">
      <c r="A8" s="89" t="s">
        <v>10</v>
      </c>
      <c r="B8" s="92" t="s">
        <v>0</v>
      </c>
      <c r="C8" s="86" t="s">
        <v>1</v>
      </c>
      <c r="D8" s="86" t="s">
        <v>1</v>
      </c>
      <c r="E8" s="86" t="s">
        <v>1</v>
      </c>
    </row>
    <row r="9" spans="1:5" s="9" customFormat="1" ht="11.25" customHeight="1">
      <c r="A9" s="90"/>
      <c r="B9" s="92"/>
      <c r="C9" s="86"/>
      <c r="D9" s="86"/>
      <c r="E9" s="86"/>
    </row>
    <row r="10" spans="1:5" s="67" customFormat="1" ht="37.5" customHeight="1">
      <c r="A10" s="91"/>
      <c r="B10" s="92"/>
      <c r="C10" s="86"/>
      <c r="D10" s="86"/>
      <c r="E10" s="86"/>
    </row>
    <row r="11" spans="1:6" s="20" customFormat="1" ht="30" customHeight="1">
      <c r="A11" s="15" t="s">
        <v>2</v>
      </c>
      <c r="B11" s="22" t="s">
        <v>3</v>
      </c>
      <c r="C11" s="65">
        <f>C12+C17+C22+C27</f>
        <v>73995.59999999998</v>
      </c>
      <c r="D11" s="17">
        <f>D12+D17+D22+D27</f>
        <v>98939.79999999999</v>
      </c>
      <c r="E11" s="65">
        <f>E12+E17+E22+E27</f>
        <v>44315.60000000001</v>
      </c>
      <c r="F11" s="20">
        <v>73995.6</v>
      </c>
    </row>
    <row r="12" spans="1:5" s="20" customFormat="1" ht="30" customHeight="1">
      <c r="A12" s="15" t="s">
        <v>4</v>
      </c>
      <c r="B12" s="70" t="s">
        <v>5</v>
      </c>
      <c r="C12" s="65">
        <f>SUM(C13-C15)</f>
        <v>73995.59999999998</v>
      </c>
      <c r="D12" s="17">
        <f>SUM(D13-D15)</f>
        <v>148939.8</v>
      </c>
      <c r="E12" s="65">
        <f>SUM(E13-E15)</f>
        <v>52431.70000000001</v>
      </c>
    </row>
    <row r="13" spans="1:7" s="20" customFormat="1" ht="33" customHeight="1">
      <c r="A13" s="15" t="s">
        <v>6</v>
      </c>
      <c r="B13" s="16" t="s">
        <v>7</v>
      </c>
      <c r="C13" s="65">
        <f>SUM(C14)</f>
        <v>291614.1</v>
      </c>
      <c r="D13" s="17">
        <f>259071.6+50000</f>
        <v>309071.6</v>
      </c>
      <c r="E13" s="65">
        <f>SUM(E14)</f>
        <v>102431.70000000001</v>
      </c>
      <c r="G13" s="68">
        <f>SUM(C13+C18)</f>
        <v>291614.1</v>
      </c>
    </row>
    <row r="14" spans="1:5" s="20" customFormat="1" ht="50.25" customHeight="1">
      <c r="A14" s="15" t="s">
        <v>8</v>
      </c>
      <c r="B14" s="29" t="s">
        <v>72</v>
      </c>
      <c r="C14" s="65">
        <f>223995.6-15000+82618.5</f>
        <v>291614.1</v>
      </c>
      <c r="D14" s="17">
        <v>100580.5</v>
      </c>
      <c r="E14" s="65">
        <f>65000+73995.6-15000-21553.9-10</f>
        <v>102431.70000000001</v>
      </c>
    </row>
    <row r="15" spans="1:5" s="20" customFormat="1" ht="49.5" customHeight="1">
      <c r="A15" s="15" t="s">
        <v>9</v>
      </c>
      <c r="B15" s="59" t="s">
        <v>27</v>
      </c>
      <c r="C15" s="65">
        <f>SUM(C16)</f>
        <v>217618.5</v>
      </c>
      <c r="D15" s="17">
        <v>160131.8</v>
      </c>
      <c r="E15" s="65">
        <f>SUM(E16)</f>
        <v>50000</v>
      </c>
    </row>
    <row r="16" spans="1:5" s="20" customFormat="1" ht="46.5" customHeight="1">
      <c r="A16" s="15" t="s">
        <v>28</v>
      </c>
      <c r="B16" s="29" t="s">
        <v>73</v>
      </c>
      <c r="C16" s="65">
        <v>217618.5</v>
      </c>
      <c r="D16" s="17">
        <v>60000</v>
      </c>
      <c r="E16" s="65">
        <v>50000</v>
      </c>
    </row>
    <row r="17" spans="1:5" s="20" customFormat="1" ht="36" customHeight="1">
      <c r="A17" s="15" t="s">
        <v>76</v>
      </c>
      <c r="B17" s="18" t="s">
        <v>11</v>
      </c>
      <c r="C17" s="65">
        <f>SUM(C18)-C20</f>
        <v>-15000</v>
      </c>
      <c r="D17" s="17">
        <f>SUM(D18)-D20</f>
        <v>-50000</v>
      </c>
      <c r="E17" s="65">
        <f>SUM(E18)-E20</f>
        <v>-15000</v>
      </c>
    </row>
    <row r="18" spans="1:5" s="20" customFormat="1" ht="45" customHeight="1" hidden="1">
      <c r="A18" s="15" t="s">
        <v>29</v>
      </c>
      <c r="B18" s="19" t="s">
        <v>30</v>
      </c>
      <c r="C18" s="65"/>
      <c r="D18" s="17"/>
      <c r="E18" s="65"/>
    </row>
    <row r="19" spans="1:5" s="20" customFormat="1" ht="20.25" customHeight="1" hidden="1">
      <c r="A19" s="15" t="s">
        <v>45</v>
      </c>
      <c r="B19" s="18" t="s">
        <v>12</v>
      </c>
      <c r="C19" s="65"/>
      <c r="D19" s="17"/>
      <c r="E19" s="65"/>
    </row>
    <row r="20" spans="1:5" s="20" customFormat="1" ht="49.5" customHeight="1">
      <c r="A20" s="15" t="s">
        <v>77</v>
      </c>
      <c r="B20" s="21" t="s">
        <v>46</v>
      </c>
      <c r="C20" s="65">
        <v>15000</v>
      </c>
      <c r="D20" s="17">
        <v>50000</v>
      </c>
      <c r="E20" s="65">
        <v>15000</v>
      </c>
    </row>
    <row r="21" spans="1:5" s="20" customFormat="1" ht="66.75" customHeight="1">
      <c r="A21" s="15" t="s">
        <v>78</v>
      </c>
      <c r="B21" s="29" t="s">
        <v>75</v>
      </c>
      <c r="C21" s="65">
        <v>15000</v>
      </c>
      <c r="D21" s="17"/>
      <c r="E21" s="65">
        <v>15000</v>
      </c>
    </row>
    <row r="22" spans="1:5" s="20" customFormat="1" ht="32.25" customHeight="1">
      <c r="A22" s="15" t="s">
        <v>31</v>
      </c>
      <c r="B22" s="22" t="s">
        <v>74</v>
      </c>
      <c r="C22" s="65">
        <f aca="true" t="shared" si="0" ref="C22:E25">SUM(C23)</f>
        <v>15000</v>
      </c>
      <c r="D22" s="17">
        <f t="shared" si="0"/>
        <v>0</v>
      </c>
      <c r="E22" s="65">
        <f t="shared" si="0"/>
        <v>6883.9</v>
      </c>
    </row>
    <row r="23" spans="1:5" s="20" customFormat="1" ht="32.25" customHeight="1">
      <c r="A23" s="15" t="s">
        <v>33</v>
      </c>
      <c r="B23" s="22" t="s">
        <v>34</v>
      </c>
      <c r="C23" s="65">
        <f>SUM(C24)</f>
        <v>15000</v>
      </c>
      <c r="D23" s="17">
        <f t="shared" si="0"/>
        <v>0</v>
      </c>
      <c r="E23" s="65">
        <f>SUM(E24)</f>
        <v>6883.9</v>
      </c>
    </row>
    <row r="24" spans="1:5" s="20" customFormat="1" ht="31.5" customHeight="1">
      <c r="A24" s="15" t="s">
        <v>35</v>
      </c>
      <c r="B24" s="22" t="s">
        <v>36</v>
      </c>
      <c r="C24" s="65">
        <f>SUM(C25)</f>
        <v>15000</v>
      </c>
      <c r="D24" s="17">
        <f t="shared" si="0"/>
        <v>0</v>
      </c>
      <c r="E24" s="65">
        <f>SUM(E25)</f>
        <v>6883.9</v>
      </c>
    </row>
    <row r="25" spans="1:5" s="20" customFormat="1" ht="32.25" customHeight="1">
      <c r="A25" s="15" t="s">
        <v>37</v>
      </c>
      <c r="B25" s="22" t="s">
        <v>38</v>
      </c>
      <c r="C25" s="65">
        <f t="shared" si="0"/>
        <v>15000</v>
      </c>
      <c r="D25" s="17">
        <f t="shared" si="0"/>
        <v>0</v>
      </c>
      <c r="E25" s="65">
        <f t="shared" si="0"/>
        <v>6883.9</v>
      </c>
    </row>
    <row r="26" spans="1:5" s="20" customFormat="1" ht="38.25" customHeight="1">
      <c r="A26" s="15" t="s">
        <v>39</v>
      </c>
      <c r="B26" s="22" t="s">
        <v>40</v>
      </c>
      <c r="C26" s="65">
        <v>15000</v>
      </c>
      <c r="D26" s="17"/>
      <c r="E26" s="65">
        <f>6563.9+49.5+263.5+7</f>
        <v>6883.9</v>
      </c>
    </row>
    <row r="27" spans="1:7" ht="35.25" customHeight="1" hidden="1">
      <c r="A27" s="25" t="s">
        <v>41</v>
      </c>
      <c r="B27" s="69" t="s">
        <v>13</v>
      </c>
      <c r="C27" s="27">
        <f>C28+C31</f>
        <v>0</v>
      </c>
      <c r="D27" s="27">
        <f>D28+D31</f>
        <v>0</v>
      </c>
      <c r="E27" s="27">
        <f>E28+E31</f>
        <v>0</v>
      </c>
      <c r="F27" s="20"/>
      <c r="G27" s="20"/>
    </row>
    <row r="28" spans="1:7" ht="30.75" customHeight="1" hidden="1">
      <c r="A28" s="25" t="s">
        <v>42</v>
      </c>
      <c r="B28" s="26" t="s">
        <v>43</v>
      </c>
      <c r="C28" s="27">
        <f>SUM(C29)</f>
        <v>0</v>
      </c>
      <c r="D28" s="27">
        <f>SUM(D29)</f>
        <v>0</v>
      </c>
      <c r="E28" s="27">
        <f>SUM(E29)</f>
        <v>0</v>
      </c>
      <c r="F28" s="20"/>
      <c r="G28" s="20"/>
    </row>
    <row r="29" spans="1:7" ht="123.75" customHeight="1" hidden="1">
      <c r="A29" s="25" t="s">
        <v>44</v>
      </c>
      <c r="B29" s="28" t="s">
        <v>14</v>
      </c>
      <c r="C29" s="27"/>
      <c r="D29" s="27">
        <f>SUM(D30)</f>
        <v>0</v>
      </c>
      <c r="E29" s="27"/>
      <c r="F29" s="20"/>
      <c r="G29" s="20"/>
    </row>
    <row r="30" spans="1:7" ht="110.25" customHeight="1" hidden="1">
      <c r="A30" s="25" t="s">
        <v>15</v>
      </c>
      <c r="B30" s="29" t="s">
        <v>20</v>
      </c>
      <c r="C30" s="27">
        <v>-10000</v>
      </c>
      <c r="D30" s="27"/>
      <c r="E30" s="27">
        <v>-10000</v>
      </c>
      <c r="F30" s="20"/>
      <c r="G30" s="20"/>
    </row>
    <row r="31" spans="1:7" ht="30" customHeight="1" hidden="1">
      <c r="A31" s="25" t="s">
        <v>21</v>
      </c>
      <c r="B31" s="26" t="s">
        <v>22</v>
      </c>
      <c r="C31" s="27">
        <f>SUM(C32)</f>
        <v>0</v>
      </c>
      <c r="D31" s="27">
        <f>SUM(D32)</f>
        <v>0</v>
      </c>
      <c r="E31" s="27">
        <f>SUM(E32)</f>
        <v>0</v>
      </c>
      <c r="F31" s="20"/>
      <c r="G31" s="20"/>
    </row>
    <row r="32" spans="1:7" ht="30" customHeight="1" hidden="1">
      <c r="A32" s="25" t="s">
        <v>23</v>
      </c>
      <c r="B32" s="26" t="s">
        <v>24</v>
      </c>
      <c r="C32" s="27"/>
      <c r="D32" s="27">
        <f>SUM(D33)</f>
        <v>0</v>
      </c>
      <c r="E32" s="27"/>
      <c r="F32" s="20"/>
      <c r="G32" s="20"/>
    </row>
    <row r="33" spans="1:7" ht="45" customHeight="1" hidden="1">
      <c r="A33" s="25" t="s">
        <v>25</v>
      </c>
      <c r="B33" s="29" t="s">
        <v>26</v>
      </c>
      <c r="C33" s="27">
        <v>10000</v>
      </c>
      <c r="D33" s="27"/>
      <c r="E33" s="27">
        <v>10000</v>
      </c>
      <c r="F33" s="20"/>
      <c r="G33" s="20"/>
    </row>
    <row r="34" spans="1:7" ht="15">
      <c r="A34" s="30"/>
      <c r="C34" s="31"/>
      <c r="D34" s="20"/>
      <c r="E34" s="31"/>
      <c r="F34" s="20"/>
      <c r="G34" s="20"/>
    </row>
  </sheetData>
  <sheetProtection/>
  <mergeCells count="8">
    <mergeCell ref="E8:E10"/>
    <mergeCell ref="C5:D5"/>
    <mergeCell ref="A6:C6"/>
    <mergeCell ref="A8:A10"/>
    <mergeCell ref="B8:B10"/>
    <mergeCell ref="C8:C10"/>
    <mergeCell ref="D8:D10"/>
    <mergeCell ref="E5:F5"/>
  </mergeCells>
  <printOptions/>
  <pageMargins left="1.1023622047244095" right="0.31496062992125984" top="0.7480314960629921" bottom="0.15748031496062992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30.625" style="5" customWidth="1"/>
    <col min="2" max="2" width="55.00390625" style="57" customWidth="1"/>
    <col min="3" max="3" width="16.375" style="9" hidden="1" customWidth="1"/>
    <col min="4" max="4" width="15.25390625" style="6" hidden="1" customWidth="1"/>
    <col min="5" max="5" width="14.75390625" style="6" customWidth="1"/>
    <col min="6" max="6" width="15.125" style="6" customWidth="1"/>
    <col min="7" max="16384" width="9.125" style="6" customWidth="1"/>
  </cols>
  <sheetData>
    <row r="1" spans="2:6" ht="12.75">
      <c r="B1" s="55"/>
      <c r="C1" s="33" t="s">
        <v>63</v>
      </c>
      <c r="D1" s="35"/>
      <c r="F1" s="33" t="s">
        <v>61</v>
      </c>
    </row>
    <row r="2" spans="2:6" ht="12" customHeight="1">
      <c r="B2" s="56"/>
      <c r="C2" s="7" t="s">
        <v>16</v>
      </c>
      <c r="D2" s="35"/>
      <c r="F2" s="7" t="s">
        <v>81</v>
      </c>
    </row>
    <row r="3" spans="2:6" ht="12.75">
      <c r="B3" s="56"/>
      <c r="C3" s="7" t="s">
        <v>17</v>
      </c>
      <c r="D3" s="35"/>
      <c r="F3" s="7" t="s">
        <v>17</v>
      </c>
    </row>
    <row r="4" spans="3:6" ht="15">
      <c r="C4" s="7" t="s">
        <v>18</v>
      </c>
      <c r="D4" s="35"/>
      <c r="F4" s="7" t="s">
        <v>18</v>
      </c>
    </row>
    <row r="5" spans="3:6" ht="17.25" customHeight="1">
      <c r="C5" s="85" t="s">
        <v>67</v>
      </c>
      <c r="D5" s="85"/>
      <c r="E5" s="85" t="s">
        <v>84</v>
      </c>
      <c r="F5" s="85"/>
    </row>
    <row r="6" spans="1:3" ht="75.75" customHeight="1">
      <c r="A6" s="87" t="s">
        <v>68</v>
      </c>
      <c r="B6" s="88"/>
      <c r="C6" s="88"/>
    </row>
    <row r="7" spans="1:2" s="9" customFormat="1" ht="15">
      <c r="A7" s="5"/>
      <c r="B7" s="57"/>
    </row>
    <row r="8" spans="1:6" s="9" customFormat="1" ht="12.75" customHeight="1">
      <c r="A8" s="95" t="s">
        <v>10</v>
      </c>
      <c r="B8" s="98" t="s">
        <v>0</v>
      </c>
      <c r="C8" s="94" t="s">
        <v>59</v>
      </c>
      <c r="D8" s="94" t="s">
        <v>69</v>
      </c>
      <c r="E8" s="94" t="s">
        <v>59</v>
      </c>
      <c r="F8" s="94" t="s">
        <v>69</v>
      </c>
    </row>
    <row r="9" spans="1:6" s="9" customFormat="1" ht="11.25" customHeight="1">
      <c r="A9" s="96"/>
      <c r="B9" s="98"/>
      <c r="C9" s="94"/>
      <c r="D9" s="94"/>
      <c r="E9" s="94"/>
      <c r="F9" s="94"/>
    </row>
    <row r="10" spans="1:6" s="10" customFormat="1" ht="37.5" customHeight="1">
      <c r="A10" s="97"/>
      <c r="B10" s="98"/>
      <c r="C10" s="94"/>
      <c r="D10" s="94"/>
      <c r="E10" s="94"/>
      <c r="F10" s="94"/>
    </row>
    <row r="11" spans="1:6" s="14" customFormat="1" ht="34.5" customHeight="1">
      <c r="A11" s="11" t="s">
        <v>2</v>
      </c>
      <c r="B11" s="12" t="s">
        <v>3</v>
      </c>
      <c r="C11" s="64">
        <f>C12+C17+C22+C27</f>
        <v>28800.5</v>
      </c>
      <c r="D11" s="64">
        <f>D12+D17+D22+D27</f>
        <v>4907.700000000012</v>
      </c>
      <c r="E11" s="64">
        <f>E12+E17+E22+E27</f>
        <v>28790.5</v>
      </c>
      <c r="F11" s="64">
        <f>F12+F17+F22+F27</f>
        <v>4907.700000000012</v>
      </c>
    </row>
    <row r="12" spans="1:6" s="14" customFormat="1" ht="30" customHeight="1">
      <c r="A12" s="15" t="s">
        <v>4</v>
      </c>
      <c r="B12" s="58" t="s">
        <v>5</v>
      </c>
      <c r="C12" s="64">
        <f>SUM(C13-C15)</f>
        <v>53800.5</v>
      </c>
      <c r="D12" s="64">
        <f>SUM(D13-D15)</f>
        <v>26307.70000000001</v>
      </c>
      <c r="E12" s="64">
        <f>SUM(E13-E15)</f>
        <v>53790.5</v>
      </c>
      <c r="F12" s="64">
        <f>SUM(F13-F15)</f>
        <v>26307.70000000001</v>
      </c>
    </row>
    <row r="13" spans="1:6" s="14" customFormat="1" ht="30" customHeight="1">
      <c r="A13" s="15" t="s">
        <v>6</v>
      </c>
      <c r="B13" s="58" t="s">
        <v>7</v>
      </c>
      <c r="C13" s="65">
        <f>SUM(C14)</f>
        <v>345414.6</v>
      </c>
      <c r="D13" s="65">
        <f>SUM(D14)</f>
        <v>371722.3</v>
      </c>
      <c r="E13" s="65">
        <f>SUM(E14)</f>
        <v>348850.7</v>
      </c>
      <c r="F13" s="65">
        <f>SUM(F14)</f>
        <v>375158.4</v>
      </c>
    </row>
    <row r="14" spans="1:6" s="14" customFormat="1" ht="45">
      <c r="A14" s="15" t="s">
        <v>8</v>
      </c>
      <c r="B14" s="29" t="s">
        <v>72</v>
      </c>
      <c r="C14" s="65">
        <f>233995.6+28800.5+82618.5</f>
        <v>345414.6</v>
      </c>
      <c r="D14" s="65">
        <f>229342+33454.1+4907.7+82618.5+21400</f>
        <v>371722.3</v>
      </c>
      <c r="E14" s="65">
        <f>192618.5+102431.7+28800.5+25000</f>
        <v>348850.7</v>
      </c>
      <c r="F14" s="65">
        <f>348850.7+21400+4907.7</f>
        <v>375158.4</v>
      </c>
    </row>
    <row r="15" spans="1:6" s="14" customFormat="1" ht="46.5" customHeight="1">
      <c r="A15" s="15" t="s">
        <v>9</v>
      </c>
      <c r="B15" s="59" t="s">
        <v>27</v>
      </c>
      <c r="C15" s="65">
        <f>SUM(C16)</f>
        <v>291614.1</v>
      </c>
      <c r="D15" s="65">
        <f>SUM(D16)</f>
        <v>345414.6</v>
      </c>
      <c r="E15" s="65">
        <f>SUM(E16)</f>
        <v>295060.2</v>
      </c>
      <c r="F15" s="65">
        <f>SUM(F16)</f>
        <v>348850.7</v>
      </c>
    </row>
    <row r="16" spans="1:6" s="14" customFormat="1" ht="57" customHeight="1">
      <c r="A16" s="15" t="s">
        <v>28</v>
      </c>
      <c r="B16" s="29" t="s">
        <v>73</v>
      </c>
      <c r="C16" s="65">
        <f>208995.6+82618.5</f>
        <v>291614.1</v>
      </c>
      <c r="D16" s="65">
        <f>233995.6+28800.5+82618.5</f>
        <v>345414.6</v>
      </c>
      <c r="E16" s="65">
        <f>102441.7+192618.5</f>
        <v>295060.2</v>
      </c>
      <c r="F16" s="65">
        <f>SUM(E14)</f>
        <v>348850.7</v>
      </c>
    </row>
    <row r="17" spans="1:6" s="14" customFormat="1" ht="30" customHeight="1">
      <c r="A17" s="15" t="s">
        <v>76</v>
      </c>
      <c r="B17" s="18" t="s">
        <v>11</v>
      </c>
      <c r="C17" s="64">
        <f>SUM(C18)-C20</f>
        <v>-25000</v>
      </c>
      <c r="D17" s="64">
        <f>SUM(D18)-D20</f>
        <v>-21400</v>
      </c>
      <c r="E17" s="64">
        <f>SUM(E18)-E20</f>
        <v>-25000</v>
      </c>
      <c r="F17" s="64">
        <f>SUM(F18)-F20</f>
        <v>-21400</v>
      </c>
    </row>
    <row r="18" spans="1:6" s="14" customFormat="1" ht="45" customHeight="1" hidden="1">
      <c r="A18" s="15" t="s">
        <v>29</v>
      </c>
      <c r="B18" s="18" t="s">
        <v>30</v>
      </c>
      <c r="C18" s="65"/>
      <c r="D18" s="65"/>
      <c r="E18" s="65"/>
      <c r="F18" s="65"/>
    </row>
    <row r="19" spans="1:6" s="20" customFormat="1" ht="45" customHeight="1" hidden="1">
      <c r="A19" s="15" t="s">
        <v>45</v>
      </c>
      <c r="B19" s="18" t="s">
        <v>12</v>
      </c>
      <c r="C19" s="65"/>
      <c r="D19" s="65"/>
      <c r="E19" s="65"/>
      <c r="F19" s="65"/>
    </row>
    <row r="20" spans="1:6" s="20" customFormat="1" ht="53.25" customHeight="1">
      <c r="A20" s="15" t="s">
        <v>77</v>
      </c>
      <c r="B20" s="21" t="s">
        <v>46</v>
      </c>
      <c r="C20" s="65">
        <f>SUM(C21)</f>
        <v>25000</v>
      </c>
      <c r="D20" s="65">
        <f>SUM(D21)</f>
        <v>21400</v>
      </c>
      <c r="E20" s="65">
        <f>SUM(E21)</f>
        <v>25000</v>
      </c>
      <c r="F20" s="65">
        <f>SUM(F21)</f>
        <v>21400</v>
      </c>
    </row>
    <row r="21" spans="1:6" s="20" customFormat="1" ht="60" customHeight="1">
      <c r="A21" s="15" t="s">
        <v>78</v>
      </c>
      <c r="B21" s="29" t="s">
        <v>79</v>
      </c>
      <c r="C21" s="65">
        <v>25000</v>
      </c>
      <c r="D21" s="65">
        <v>21400</v>
      </c>
      <c r="E21" s="65">
        <v>25000</v>
      </c>
      <c r="F21" s="65">
        <v>21400</v>
      </c>
    </row>
    <row r="22" spans="1:4" s="14" customFormat="1" ht="32.25" customHeight="1" hidden="1">
      <c r="A22" s="11" t="s">
        <v>31</v>
      </c>
      <c r="B22" s="12" t="s">
        <v>32</v>
      </c>
      <c r="C22" s="13">
        <f aca="true" t="shared" si="0" ref="C22:D25">SUM(C23)</f>
        <v>0</v>
      </c>
      <c r="D22" s="13">
        <f t="shared" si="0"/>
        <v>0</v>
      </c>
    </row>
    <row r="23" spans="1:4" s="14" customFormat="1" ht="32.25" customHeight="1" hidden="1">
      <c r="A23" s="15" t="s">
        <v>33</v>
      </c>
      <c r="B23" s="22" t="s">
        <v>34</v>
      </c>
      <c r="C23" s="17">
        <f t="shared" si="0"/>
        <v>0</v>
      </c>
      <c r="D23" s="17">
        <f t="shared" si="0"/>
        <v>0</v>
      </c>
    </row>
    <row r="24" spans="1:4" s="14" customFormat="1" ht="32.25" customHeight="1" hidden="1">
      <c r="A24" s="15" t="s">
        <v>35</v>
      </c>
      <c r="B24" s="22" t="s">
        <v>36</v>
      </c>
      <c r="C24" s="17">
        <f t="shared" si="0"/>
        <v>0</v>
      </c>
      <c r="D24" s="17">
        <f t="shared" si="0"/>
        <v>0</v>
      </c>
    </row>
    <row r="25" spans="1:4" s="14" customFormat="1" ht="32.25" customHeight="1" hidden="1">
      <c r="A25" s="15" t="s">
        <v>37</v>
      </c>
      <c r="B25" s="22" t="s">
        <v>38</v>
      </c>
      <c r="C25" s="17">
        <f t="shared" si="0"/>
        <v>0</v>
      </c>
      <c r="D25" s="17">
        <f t="shared" si="0"/>
        <v>0</v>
      </c>
    </row>
    <row r="26" spans="1:4" s="20" customFormat="1" ht="38.25" customHeight="1" hidden="1">
      <c r="A26" s="15" t="s">
        <v>39</v>
      </c>
      <c r="B26" s="22" t="s">
        <v>40</v>
      </c>
      <c r="C26" s="17"/>
      <c r="D26" s="17"/>
    </row>
    <row r="27" spans="1:6" ht="33" customHeight="1" hidden="1">
      <c r="A27" s="23" t="s">
        <v>41</v>
      </c>
      <c r="B27" s="60" t="s">
        <v>13</v>
      </c>
      <c r="C27" s="24">
        <f>C28+C31</f>
        <v>0</v>
      </c>
      <c r="D27" s="24">
        <f>D28+D31</f>
        <v>0</v>
      </c>
      <c r="E27" s="20"/>
      <c r="F27" s="20"/>
    </row>
    <row r="28" spans="1:6" ht="0.75" customHeight="1" hidden="1">
      <c r="A28" s="25" t="s">
        <v>42</v>
      </c>
      <c r="B28" s="61" t="s">
        <v>43</v>
      </c>
      <c r="C28" s="27">
        <f>SUM(C29)</f>
        <v>0</v>
      </c>
      <c r="D28" s="27">
        <f>SUM(D29)</f>
        <v>0</v>
      </c>
      <c r="E28" s="20"/>
      <c r="F28" s="20"/>
    </row>
    <row r="29" spans="1:6" ht="128.25" customHeight="1" hidden="1">
      <c r="A29" s="25" t="s">
        <v>44</v>
      </c>
      <c r="B29" s="62" t="s">
        <v>14</v>
      </c>
      <c r="C29" s="27">
        <f>SUM(C30)</f>
        <v>0</v>
      </c>
      <c r="D29" s="27">
        <f>SUM(D30)</f>
        <v>0</v>
      </c>
      <c r="E29" s="20"/>
      <c r="F29" s="20"/>
    </row>
    <row r="30" spans="1:6" ht="42.75" customHeight="1" hidden="1">
      <c r="A30" s="25" t="s">
        <v>15</v>
      </c>
      <c r="B30" s="29" t="s">
        <v>20</v>
      </c>
      <c r="C30" s="27"/>
      <c r="D30" s="27"/>
      <c r="E30" s="20"/>
      <c r="F30" s="20"/>
    </row>
    <row r="31" spans="1:6" ht="30" customHeight="1" hidden="1">
      <c r="A31" s="25" t="s">
        <v>21</v>
      </c>
      <c r="B31" s="61" t="s">
        <v>22</v>
      </c>
      <c r="C31" s="27">
        <f>SUM(C32)</f>
        <v>0</v>
      </c>
      <c r="D31" s="27">
        <f>SUM(D32)</f>
        <v>0</v>
      </c>
      <c r="E31" s="20"/>
      <c r="F31" s="20"/>
    </row>
    <row r="32" spans="1:6" ht="30" customHeight="1" hidden="1">
      <c r="A32" s="25" t="s">
        <v>23</v>
      </c>
      <c r="B32" s="61" t="s">
        <v>24</v>
      </c>
      <c r="C32" s="27">
        <f>SUM(C33)</f>
        <v>0</v>
      </c>
      <c r="D32" s="27">
        <f>SUM(D33)</f>
        <v>0</v>
      </c>
      <c r="E32" s="20"/>
      <c r="F32" s="20"/>
    </row>
    <row r="33" spans="1:6" ht="45" customHeight="1" hidden="1">
      <c r="A33" s="25" t="s">
        <v>25</v>
      </c>
      <c r="B33" s="29" t="s">
        <v>26</v>
      </c>
      <c r="C33" s="27"/>
      <c r="D33" s="27"/>
      <c r="E33" s="20"/>
      <c r="F33" s="20"/>
    </row>
    <row r="34" spans="1:6" ht="15" hidden="1">
      <c r="A34" s="30"/>
      <c r="C34" s="31"/>
      <c r="D34" s="20"/>
      <c r="E34" s="20"/>
      <c r="F34" s="20"/>
    </row>
  </sheetData>
  <sheetProtection/>
  <mergeCells count="9">
    <mergeCell ref="E8:E10"/>
    <mergeCell ref="F8:F10"/>
    <mergeCell ref="E5:F5"/>
    <mergeCell ref="C5:D5"/>
    <mergeCell ref="A6:C6"/>
    <mergeCell ref="A8:A10"/>
    <mergeCell ref="B8:B10"/>
    <mergeCell ref="C8:C10"/>
    <mergeCell ref="D8:D10"/>
  </mergeCells>
  <printOptions/>
  <pageMargins left="1.1023622047244095" right="0.5118110236220472" top="0.7480314960629921" bottom="0.35433070866141736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2014-04-22T05:08:10Z</cp:lastPrinted>
  <dcterms:created xsi:type="dcterms:W3CDTF">2010-10-13T06:28:56Z</dcterms:created>
  <dcterms:modified xsi:type="dcterms:W3CDTF">2014-04-28T04:25:30Z</dcterms:modified>
  <cp:category/>
  <cp:version/>
  <cp:contentType/>
  <cp:contentStatus/>
</cp:coreProperties>
</file>